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5180" windowHeight="13170" tabRatio="680"/>
  </bookViews>
  <sheets>
    <sheet name="Transformace výpočty" sheetId="9" r:id="rId1"/>
    <sheet name="PČ13_GRAF_Transformace" sheetId="15" r:id="rId2"/>
  </sheets>
  <definedNames>
    <definedName name="_xlnm.Print_Titles" localSheetId="0">'Transformace výpočty'!$5:$5</definedName>
    <definedName name="_xlnm.Print_Area" localSheetId="0">'Transformace výpočty'!$A$3:$H$125</definedName>
  </definedNames>
  <calcPr calcId="125725"/>
</workbook>
</file>

<file path=xl/calcChain.xml><?xml version="1.0" encoding="utf-8"?>
<calcChain xmlns="http://schemas.openxmlformats.org/spreadsheetml/2006/main">
  <c r="N88" i="9"/>
  <c r="N87"/>
  <c r="N86"/>
  <c r="N85"/>
  <c r="N84"/>
  <c r="N83"/>
  <c r="N82"/>
  <c r="N81"/>
  <c r="N80"/>
  <c r="N79"/>
  <c r="N78"/>
  <c r="N77"/>
  <c r="N76"/>
  <c r="N75"/>
  <c r="N25"/>
  <c r="N74" l="1"/>
  <c r="N73"/>
  <c r="N72"/>
  <c r="N71"/>
  <c r="N70"/>
  <c r="N69"/>
  <c r="D12" l="1"/>
  <c r="D11"/>
  <c r="D10"/>
  <c r="D9"/>
  <c r="D8"/>
  <c r="D7"/>
  <c r="D6"/>
  <c r="L12"/>
  <c r="L11"/>
  <c r="L10"/>
  <c r="L9"/>
  <c r="L8"/>
  <c r="L7"/>
  <c r="L6"/>
  <c r="N68"/>
  <c r="L68" s="1"/>
  <c r="D68" s="1"/>
  <c r="N67"/>
  <c r="L67" s="1"/>
  <c r="D67" s="1"/>
  <c r="N66"/>
  <c r="L66" s="1"/>
  <c r="D66" s="1"/>
  <c r="N65"/>
  <c r="L65" s="1"/>
  <c r="D65" s="1"/>
  <c r="N64"/>
  <c r="L64" s="1"/>
  <c r="D64" s="1"/>
  <c r="N63"/>
  <c r="L63" s="1"/>
  <c r="D63" s="1"/>
  <c r="N62"/>
  <c r="L62" s="1"/>
  <c r="D62" s="1"/>
  <c r="N61"/>
  <c r="L61" s="1"/>
  <c r="D61" s="1"/>
  <c r="N60"/>
  <c r="L60" s="1"/>
  <c r="D60" s="1"/>
  <c r="N59"/>
  <c r="L59" s="1"/>
  <c r="D59" s="1"/>
  <c r="N58"/>
  <c r="L58" s="1"/>
  <c r="D58" s="1"/>
  <c r="N57"/>
  <c r="L57" s="1"/>
  <c r="D57" s="1"/>
  <c r="N56"/>
  <c r="L56" s="1"/>
  <c r="D56" s="1"/>
  <c r="N55"/>
  <c r="L55" s="1"/>
  <c r="D55" s="1"/>
  <c r="N54"/>
  <c r="L54" s="1"/>
  <c r="D54" s="1"/>
  <c r="N53"/>
  <c r="L53" s="1"/>
  <c r="D53" s="1"/>
  <c r="N52"/>
  <c r="L52" s="1"/>
  <c r="D52" s="1"/>
  <c r="N51"/>
  <c r="L51" s="1"/>
  <c r="D51" s="1"/>
  <c r="N50"/>
  <c r="L50" s="1"/>
  <c r="D50" s="1"/>
  <c r="N49"/>
  <c r="L49" s="1"/>
  <c r="D49" s="1"/>
  <c r="N48"/>
  <c r="L48" s="1"/>
  <c r="D48" s="1"/>
  <c r="N47"/>
  <c r="L47" s="1"/>
  <c r="D47" s="1"/>
  <c r="N46"/>
  <c r="L46" s="1"/>
  <c r="D46" s="1"/>
  <c r="N45"/>
  <c r="L45" s="1"/>
  <c r="D45" s="1"/>
  <c r="N44"/>
  <c r="L44" s="1"/>
  <c r="D44" s="1"/>
  <c r="N43"/>
  <c r="L43" s="1"/>
  <c r="D43" s="1"/>
  <c r="N42"/>
  <c r="L42" s="1"/>
  <c r="D42" s="1"/>
  <c r="N41"/>
  <c r="L41" s="1"/>
  <c r="D41" s="1"/>
  <c r="N40"/>
  <c r="L40" s="1"/>
  <c r="D40" s="1"/>
  <c r="N39"/>
  <c r="L39" s="1"/>
  <c r="D39" s="1"/>
  <c r="N38"/>
  <c r="L38" s="1"/>
  <c r="D38" s="1"/>
  <c r="N37"/>
  <c r="L37" s="1"/>
  <c r="D37" s="1"/>
  <c r="N36"/>
  <c r="L36" s="1"/>
  <c r="D36" s="1"/>
  <c r="N35"/>
  <c r="L35" s="1"/>
  <c r="D35" s="1"/>
  <c r="N34"/>
  <c r="L34" s="1"/>
  <c r="D34" s="1"/>
  <c r="N33"/>
  <c r="L33" s="1"/>
  <c r="D33" s="1"/>
  <c r="N32"/>
  <c r="L32" s="1"/>
  <c r="D32" s="1"/>
  <c r="N31"/>
  <c r="L31" s="1"/>
  <c r="D31" s="1"/>
  <c r="N30"/>
  <c r="L30" s="1"/>
  <c r="D30" s="1"/>
  <c r="N29"/>
  <c r="L29" s="1"/>
  <c r="D29" s="1"/>
  <c r="N28"/>
  <c r="L28" s="1"/>
  <c r="D28" s="1"/>
  <c r="N27"/>
  <c r="L27" s="1"/>
  <c r="D27" s="1"/>
  <c r="N26"/>
  <c r="L26" s="1"/>
  <c r="D26" s="1"/>
  <c r="M125" l="1"/>
  <c r="L125" s="1"/>
  <c r="D125" s="1"/>
  <c r="M124"/>
  <c r="L124" s="1"/>
  <c r="D124" s="1"/>
  <c r="M123"/>
  <c r="L123" s="1"/>
  <c r="D123" s="1"/>
  <c r="M122"/>
  <c r="L122" s="1"/>
  <c r="D122" s="1"/>
  <c r="M121"/>
  <c r="L121" s="1"/>
  <c r="D121" s="1"/>
  <c r="M120"/>
  <c r="L120" s="1"/>
  <c r="D120" s="1"/>
  <c r="M119"/>
  <c r="L119" s="1"/>
  <c r="D119" s="1"/>
  <c r="M118"/>
  <c r="L118" s="1"/>
  <c r="D118" s="1"/>
  <c r="M117"/>
  <c r="L117" s="1"/>
  <c r="D117" s="1"/>
  <c r="M116"/>
  <c r="L116" s="1"/>
  <c r="D116" s="1"/>
  <c r="M115"/>
  <c r="L115" s="1"/>
  <c r="D115" s="1"/>
  <c r="M114"/>
  <c r="L114" s="1"/>
  <c r="D114" s="1"/>
  <c r="M113"/>
  <c r="L113" s="1"/>
  <c r="D113" s="1"/>
  <c r="M112"/>
  <c r="L112" s="1"/>
  <c r="D112" s="1"/>
  <c r="M111"/>
  <c r="L111" s="1"/>
  <c r="D111" s="1"/>
  <c r="M110"/>
  <c r="L110" s="1"/>
  <c r="D110" s="1"/>
  <c r="M109"/>
  <c r="L109" s="1"/>
  <c r="D109" s="1"/>
  <c r="M108"/>
  <c r="L108" s="1"/>
  <c r="D108" s="1"/>
  <c r="M107"/>
  <c r="L107" s="1"/>
  <c r="D107" s="1"/>
  <c r="M106"/>
  <c r="L106" s="1"/>
  <c r="D106" s="1"/>
  <c r="M105"/>
  <c r="L105" s="1"/>
  <c r="D105" s="1"/>
  <c r="M104"/>
  <c r="L104" s="1"/>
  <c r="D104" s="1"/>
  <c r="M103"/>
  <c r="L103" s="1"/>
  <c r="D103" s="1"/>
  <c r="M102"/>
  <c r="L102" s="1"/>
  <c r="D102" s="1"/>
  <c r="M101"/>
  <c r="L101" s="1"/>
  <c r="D101" s="1"/>
  <c r="M100"/>
  <c r="L100" s="1"/>
  <c r="D100" s="1"/>
  <c r="M99"/>
  <c r="L99" s="1"/>
  <c r="D99" s="1"/>
  <c r="M98"/>
  <c r="L98" s="1"/>
  <c r="D98" s="1"/>
  <c r="M97"/>
  <c r="L97" s="1"/>
  <c r="D97" s="1"/>
  <c r="M96"/>
  <c r="L96" s="1"/>
  <c r="D96" s="1"/>
  <c r="M95"/>
  <c r="L95" s="1"/>
  <c r="D95" s="1"/>
  <c r="M94"/>
  <c r="L94" s="1"/>
  <c r="D94" s="1"/>
  <c r="M93"/>
  <c r="L93" s="1"/>
  <c r="D93" s="1"/>
  <c r="M92"/>
  <c r="L92" s="1"/>
  <c r="D92" s="1"/>
  <c r="M91"/>
  <c r="L91" s="1"/>
  <c r="D91" s="1"/>
  <c r="M90"/>
  <c r="L90" s="1"/>
  <c r="D90" s="1"/>
  <c r="M89"/>
  <c r="L89" s="1"/>
  <c r="D89" s="1"/>
  <c r="L88"/>
  <c r="D88" s="1"/>
  <c r="L87"/>
  <c r="D87" s="1"/>
  <c r="L86"/>
  <c r="D86" s="1"/>
  <c r="L85"/>
  <c r="D85" s="1"/>
  <c r="L84"/>
  <c r="D84" s="1"/>
  <c r="L83"/>
  <c r="D83" s="1"/>
  <c r="L82"/>
  <c r="D82" s="1"/>
  <c r="L81"/>
  <c r="D81" s="1"/>
  <c r="L80"/>
  <c r="D80" s="1"/>
  <c r="L79"/>
  <c r="D79" s="1"/>
  <c r="L78"/>
  <c r="D78" s="1"/>
  <c r="L77"/>
  <c r="D77" s="1"/>
  <c r="L76"/>
  <c r="D76" s="1"/>
  <c r="L75"/>
  <c r="D75" s="1"/>
  <c r="L74"/>
  <c r="D74" s="1"/>
  <c r="L73"/>
  <c r="D73" s="1"/>
  <c r="L72"/>
  <c r="D72" s="1"/>
  <c r="L71"/>
  <c r="D71" s="1"/>
  <c r="L70"/>
  <c r="D70" s="1"/>
  <c r="L69"/>
  <c r="D69" s="1"/>
  <c r="L25"/>
  <c r="D25" s="1"/>
  <c r="M24"/>
  <c r="L24" s="1"/>
  <c r="D24" s="1"/>
  <c r="M23"/>
  <c r="L23" s="1"/>
  <c r="D23" s="1"/>
  <c r="M22"/>
  <c r="L22" s="1"/>
  <c r="D22" s="1"/>
  <c r="M21"/>
  <c r="L21" s="1"/>
  <c r="D21" s="1"/>
  <c r="M20"/>
  <c r="L20" s="1"/>
  <c r="D20" s="1"/>
  <c r="M19"/>
  <c r="L19" s="1"/>
  <c r="D19" s="1"/>
  <c r="M18"/>
  <c r="L18" s="1"/>
  <c r="D18" s="1"/>
  <c r="M17"/>
  <c r="L17" s="1"/>
  <c r="D17" s="1"/>
  <c r="M16"/>
  <c r="L16" s="1"/>
  <c r="D16" s="1"/>
  <c r="M15"/>
  <c r="L15" s="1"/>
  <c r="D15" s="1"/>
  <c r="M14"/>
  <c r="L14" s="1"/>
  <c r="D14" s="1"/>
  <c r="M13"/>
  <c r="L13" s="1"/>
  <c r="D13" s="1"/>
  <c r="M12"/>
  <c r="M11"/>
  <c r="M10"/>
  <c r="M9"/>
  <c r="M8"/>
  <c r="M7"/>
  <c r="E6" l="1"/>
  <c r="F6" s="1"/>
  <c r="E7" l="1"/>
  <c r="E8" s="1"/>
  <c r="F8" s="1"/>
  <c r="G8" s="1"/>
  <c r="F7" l="1"/>
  <c r="G7" s="1"/>
  <c r="E9"/>
  <c r="F9" s="1"/>
  <c r="G9" s="1"/>
  <c r="E10" l="1"/>
  <c r="F10" s="1"/>
  <c r="G10" s="1"/>
  <c r="E11" l="1"/>
  <c r="F11" s="1"/>
  <c r="G11" s="1"/>
  <c r="E12" l="1"/>
  <c r="F12" s="1"/>
  <c r="G12" s="1"/>
  <c r="E13" l="1"/>
  <c r="F13" s="1"/>
  <c r="G13" s="1"/>
  <c r="E14" l="1"/>
  <c r="F14" s="1"/>
  <c r="G14" s="1"/>
  <c r="E15" l="1"/>
  <c r="F15" s="1"/>
  <c r="G15" s="1"/>
  <c r="E16" l="1"/>
  <c r="F16" s="1"/>
  <c r="G16" s="1"/>
  <c r="E17" l="1"/>
  <c r="F17" s="1"/>
  <c r="G17" s="1"/>
  <c r="E18" l="1"/>
  <c r="F18" s="1"/>
  <c r="G18" s="1"/>
  <c r="E19" l="1"/>
  <c r="F19" s="1"/>
  <c r="G19" s="1"/>
  <c r="E20" l="1"/>
  <c r="F20" s="1"/>
  <c r="G20" s="1"/>
  <c r="E21" l="1"/>
  <c r="F21" s="1"/>
  <c r="G21" s="1"/>
  <c r="E22" l="1"/>
  <c r="F22" s="1"/>
  <c r="G22" s="1"/>
  <c r="E23" l="1"/>
  <c r="F23" s="1"/>
  <c r="G23" s="1"/>
  <c r="E24" l="1"/>
  <c r="F24" s="1"/>
  <c r="G24" s="1"/>
  <c r="E25" l="1"/>
  <c r="F25" s="1"/>
  <c r="G25" s="1"/>
  <c r="E26" l="1"/>
  <c r="F26" s="1"/>
  <c r="G26" s="1"/>
  <c r="E27" l="1"/>
  <c r="F27" s="1"/>
  <c r="G27" s="1"/>
  <c r="E28" l="1"/>
  <c r="F28" s="1"/>
  <c r="G28" s="1"/>
  <c r="E29" l="1"/>
  <c r="F29" s="1"/>
  <c r="G29" s="1"/>
  <c r="E30" l="1"/>
  <c r="F30" s="1"/>
  <c r="G30" s="1"/>
  <c r="E31" l="1"/>
  <c r="F31" s="1"/>
  <c r="G31" s="1"/>
  <c r="E32" l="1"/>
  <c r="F32" s="1"/>
  <c r="G32" s="1"/>
  <c r="E33" l="1"/>
  <c r="F33" s="1"/>
  <c r="G33" s="1"/>
  <c r="E34" l="1"/>
  <c r="F34" s="1"/>
  <c r="G34" s="1"/>
  <c r="E35" l="1"/>
  <c r="F35" s="1"/>
  <c r="G35" s="1"/>
  <c r="E36" l="1"/>
  <c r="F36" s="1"/>
  <c r="G36" s="1"/>
  <c r="E37" l="1"/>
  <c r="F37" s="1"/>
  <c r="G37" s="1"/>
  <c r="E38" l="1"/>
  <c r="F38" s="1"/>
  <c r="G38" s="1"/>
  <c r="E39" l="1"/>
  <c r="F39" s="1"/>
  <c r="G39" s="1"/>
  <c r="E40" l="1"/>
  <c r="F40" s="1"/>
  <c r="G40" s="1"/>
  <c r="E41" l="1"/>
  <c r="F41" s="1"/>
  <c r="G41" s="1"/>
  <c r="E42" l="1"/>
  <c r="F42" s="1"/>
  <c r="G42" s="1"/>
  <c r="E43" l="1"/>
  <c r="F43" s="1"/>
  <c r="G43" s="1"/>
  <c r="E44" l="1"/>
  <c r="F44" s="1"/>
  <c r="G44" s="1"/>
  <c r="E45" l="1"/>
  <c r="F45" s="1"/>
  <c r="G45" s="1"/>
  <c r="E46" l="1"/>
  <c r="F46" s="1"/>
  <c r="G46" s="1"/>
  <c r="E47" l="1"/>
  <c r="F47" s="1"/>
  <c r="G47" s="1"/>
  <c r="E48" l="1"/>
  <c r="F48" s="1"/>
  <c r="G48" s="1"/>
  <c r="E49" l="1"/>
  <c r="F49" s="1"/>
  <c r="G49" s="1"/>
  <c r="E50" l="1"/>
  <c r="F50" s="1"/>
  <c r="G50" s="1"/>
  <c r="E51" l="1"/>
  <c r="F51" s="1"/>
  <c r="G51" s="1"/>
  <c r="E52" l="1"/>
  <c r="F52" s="1"/>
  <c r="G52" s="1"/>
  <c r="E53" l="1"/>
  <c r="F53" s="1"/>
  <c r="G53" s="1"/>
  <c r="E54" l="1"/>
  <c r="F54" s="1"/>
  <c r="G54" s="1"/>
  <c r="E55" l="1"/>
  <c r="F55" s="1"/>
  <c r="G55" s="1"/>
  <c r="E56" l="1"/>
  <c r="F56" s="1"/>
  <c r="G56" s="1"/>
  <c r="E57" l="1"/>
  <c r="F57" s="1"/>
  <c r="G57" s="1"/>
  <c r="E58" l="1"/>
  <c r="F58" s="1"/>
  <c r="G58" s="1"/>
  <c r="E59" l="1"/>
  <c r="F59" s="1"/>
  <c r="G59" s="1"/>
  <c r="E60" l="1"/>
  <c r="F60" s="1"/>
  <c r="G60" s="1"/>
  <c r="E61" l="1"/>
  <c r="F61" s="1"/>
  <c r="G61" s="1"/>
  <c r="E62" l="1"/>
  <c r="F62" s="1"/>
  <c r="G62" s="1"/>
  <c r="E63" l="1"/>
  <c r="F63" s="1"/>
  <c r="G63" s="1"/>
  <c r="E64" l="1"/>
  <c r="F64" s="1"/>
  <c r="G64" s="1"/>
  <c r="E65" l="1"/>
  <c r="F65" s="1"/>
  <c r="G65" s="1"/>
  <c r="E66" l="1"/>
  <c r="F66" s="1"/>
  <c r="G66" s="1"/>
  <c r="E67" l="1"/>
  <c r="F67" s="1"/>
  <c r="G67" s="1"/>
  <c r="E68" l="1"/>
  <c r="F68" s="1"/>
  <c r="G68" s="1"/>
  <c r="E69" l="1"/>
  <c r="F69" s="1"/>
  <c r="G69" s="1"/>
  <c r="E70" l="1"/>
  <c r="F70" s="1"/>
  <c r="G70" s="1"/>
  <c r="E71" l="1"/>
  <c r="F71" s="1"/>
  <c r="G71" s="1"/>
  <c r="E72" l="1"/>
  <c r="F72" s="1"/>
  <c r="G72" s="1"/>
  <c r="E73" l="1"/>
  <c r="F73" s="1"/>
  <c r="G73" s="1"/>
  <c r="E74" l="1"/>
  <c r="F74" s="1"/>
  <c r="G74" s="1"/>
  <c r="E75" l="1"/>
  <c r="F75" s="1"/>
  <c r="G75" s="1"/>
  <c r="E76" l="1"/>
  <c r="F76" s="1"/>
  <c r="G76" s="1"/>
  <c r="E77" l="1"/>
  <c r="F77" s="1"/>
  <c r="G77" s="1"/>
  <c r="C79"/>
  <c r="C80" s="1"/>
  <c r="C81" s="1"/>
  <c r="C82" s="1"/>
  <c r="C83" s="1"/>
  <c r="C84" s="1"/>
  <c r="C85" s="1"/>
  <c r="C86" s="1"/>
  <c r="C87" s="1"/>
  <c r="C88" s="1"/>
  <c r="C89" l="1"/>
  <c r="E78"/>
  <c r="F78" s="1"/>
  <c r="G78" s="1"/>
  <c r="C90" l="1"/>
  <c r="E79"/>
  <c r="F79" s="1"/>
  <c r="G79" s="1"/>
  <c r="C91" l="1"/>
  <c r="E80"/>
  <c r="F80" s="1"/>
  <c r="G80" s="1"/>
  <c r="C92" l="1"/>
  <c r="E81"/>
  <c r="F81" s="1"/>
  <c r="G81" s="1"/>
  <c r="C93" l="1"/>
  <c r="E82"/>
  <c r="F82" s="1"/>
  <c r="G82" s="1"/>
  <c r="C94" l="1"/>
  <c r="E83"/>
  <c r="F83" s="1"/>
  <c r="G83" s="1"/>
  <c r="C95" l="1"/>
  <c r="E84"/>
  <c r="F84" s="1"/>
  <c r="G84" s="1"/>
  <c r="C96" l="1"/>
  <c r="E85"/>
  <c r="F85" s="1"/>
  <c r="G85" s="1"/>
  <c r="C97" l="1"/>
  <c r="E86"/>
  <c r="F86" s="1"/>
  <c r="G86" s="1"/>
  <c r="C98" l="1"/>
  <c r="E87"/>
  <c r="F87" s="1"/>
  <c r="G87" s="1"/>
  <c r="C99" l="1"/>
  <c r="E88"/>
  <c r="F88" s="1"/>
  <c r="G88" s="1"/>
  <c r="C100" l="1"/>
  <c r="E89"/>
  <c r="F89" s="1"/>
  <c r="G89" s="1"/>
  <c r="C101" l="1"/>
  <c r="E90"/>
  <c r="F90" s="1"/>
  <c r="G90" s="1"/>
  <c r="C102" l="1"/>
  <c r="E91"/>
  <c r="F91" s="1"/>
  <c r="G91" s="1"/>
  <c r="C103" l="1"/>
  <c r="E92"/>
  <c r="F92" s="1"/>
  <c r="G92" s="1"/>
  <c r="C104" l="1"/>
  <c r="E93"/>
  <c r="F93" s="1"/>
  <c r="G93" s="1"/>
  <c r="C105" l="1"/>
  <c r="E94"/>
  <c r="F94" s="1"/>
  <c r="G94" s="1"/>
  <c r="C106" l="1"/>
  <c r="E95"/>
  <c r="F95" s="1"/>
  <c r="G95" s="1"/>
  <c r="C107" l="1"/>
  <c r="E96"/>
  <c r="F96" s="1"/>
  <c r="G96" s="1"/>
  <c r="C108" l="1"/>
  <c r="E97"/>
  <c r="F97" s="1"/>
  <c r="G97" s="1"/>
  <c r="C109" l="1"/>
  <c r="E98"/>
  <c r="F98" s="1"/>
  <c r="G98" s="1"/>
  <c r="C110" l="1"/>
  <c r="E99"/>
  <c r="F99" s="1"/>
  <c r="G99" s="1"/>
  <c r="C111" l="1"/>
  <c r="E100"/>
  <c r="F100" s="1"/>
  <c r="G100" s="1"/>
  <c r="C112" l="1"/>
  <c r="E101"/>
  <c r="F101" s="1"/>
  <c r="G101" s="1"/>
  <c r="C113" l="1"/>
  <c r="E102"/>
  <c r="F102" s="1"/>
  <c r="G102" s="1"/>
  <c r="C114" l="1"/>
  <c r="E103"/>
  <c r="F103" s="1"/>
  <c r="G103" s="1"/>
  <c r="C115" l="1"/>
  <c r="E104"/>
  <c r="F104" s="1"/>
  <c r="G104" s="1"/>
  <c r="C116" l="1"/>
  <c r="E105"/>
  <c r="F105" s="1"/>
  <c r="G105" s="1"/>
  <c r="C117" l="1"/>
  <c r="E106"/>
  <c r="F106" s="1"/>
  <c r="G106" s="1"/>
  <c r="C118" l="1"/>
  <c r="E107"/>
  <c r="F107" s="1"/>
  <c r="G107" s="1"/>
  <c r="C119" l="1"/>
  <c r="E108"/>
  <c r="F108" s="1"/>
  <c r="G108" s="1"/>
  <c r="C120" l="1"/>
  <c r="E109"/>
  <c r="F109" s="1"/>
  <c r="G109" s="1"/>
  <c r="C121" l="1"/>
  <c r="E110"/>
  <c r="F110" s="1"/>
  <c r="G110" s="1"/>
  <c r="C122" l="1"/>
  <c r="E111"/>
  <c r="F111" s="1"/>
  <c r="G111" s="1"/>
  <c r="C123" l="1"/>
  <c r="E112"/>
  <c r="F112" s="1"/>
  <c r="G112" s="1"/>
  <c r="C124" l="1"/>
  <c r="E113"/>
  <c r="F113" s="1"/>
  <c r="G113" s="1"/>
  <c r="C125" l="1"/>
  <c r="E114"/>
  <c r="F114" s="1"/>
  <c r="G114" s="1"/>
  <c r="E115" l="1"/>
  <c r="F115" s="1"/>
  <c r="G115" s="1"/>
  <c r="E116" l="1"/>
  <c r="F116" s="1"/>
  <c r="G116" s="1"/>
  <c r="E117" l="1"/>
  <c r="F117" s="1"/>
  <c r="G117" s="1"/>
  <c r="E118" l="1"/>
  <c r="F118" s="1"/>
  <c r="G118" s="1"/>
  <c r="E119" l="1"/>
  <c r="F119" s="1"/>
  <c r="G119" s="1"/>
  <c r="E120" l="1"/>
  <c r="F120" s="1"/>
  <c r="G120" s="1"/>
  <c r="E121" l="1"/>
  <c r="F121" s="1"/>
  <c r="G121" s="1"/>
  <c r="E122" l="1"/>
  <c r="F122" s="1"/>
  <c r="G122" s="1"/>
  <c r="E123" l="1"/>
  <c r="F123" s="1"/>
  <c r="G123" s="1"/>
  <c r="E124" l="1"/>
  <c r="F124" s="1"/>
  <c r="G124" s="1"/>
  <c r="E125" l="1"/>
  <c r="F125" l="1"/>
  <c r="G125" s="1"/>
</calcChain>
</file>

<file path=xl/sharedStrings.xml><?xml version="1.0" encoding="utf-8"?>
<sst xmlns="http://schemas.openxmlformats.org/spreadsheetml/2006/main" count="22" uniqueCount="19">
  <si>
    <t>t       (hod)</t>
  </si>
  <si>
    <r>
      <t>Objem WN</t>
    </r>
    <r>
      <rPr>
        <b/>
        <vertAlign val="subscript"/>
        <sz val="10"/>
        <rFont val="Arial"/>
        <family val="2"/>
        <charset val="238"/>
      </rPr>
      <t>PV1000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</si>
  <si>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r>
      <t>Objem odtoku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</si>
  <si>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r>
      <t>Objem retence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</si>
  <si>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r>
      <t>Objem v nádrží (mil.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</si>
  <si>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m=</t>
  </si>
  <si>
    <r>
      <t>Přítok   QN</t>
    </r>
    <r>
      <rPr>
        <b/>
        <vertAlign val="subscript"/>
        <sz val="10"/>
        <rFont val="Arial"/>
        <family val="2"/>
        <charset val="238"/>
      </rPr>
      <t>1000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</si>
  <si>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t>Výsledná transformace povodňové vlny Máchovým jezerem</t>
  </si>
  <si>
    <t>Kóta hladiny       H ( m n.m.)</t>
  </si>
  <si>
    <t>b =</t>
  </si>
  <si>
    <r>
      <t>Odtok      O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</si>
  <si>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t>PŘELIV</t>
  </si>
  <si>
    <t>Potrubí DN1500</t>
  </si>
  <si>
    <t>CELKEM</t>
  </si>
  <si>
    <t>S =</t>
  </si>
  <si>
    <t>2g =</t>
  </si>
  <si>
    <r>
      <t>μ</t>
    </r>
    <r>
      <rPr>
        <vertAlign val="subscript"/>
        <sz val="10"/>
        <rFont val="Arial"/>
        <family val="2"/>
        <charset val="238"/>
      </rPr>
      <t>v</t>
    </r>
    <r>
      <rPr>
        <sz val="10"/>
        <rFont val="Arial"/>
        <family val="2"/>
        <charset val="238"/>
      </rPr>
      <t>=</t>
    </r>
  </si>
  <si>
    <t>r=</t>
  </si>
  <si>
    <t>odtok pouze bezpečnostním přelivem</t>
  </si>
</sst>
</file>

<file path=xl/styles.xml><?xml version="1.0" encoding="utf-8"?>
<styleSheet xmlns="http://schemas.openxmlformats.org/spreadsheetml/2006/main">
  <numFmts count="1">
    <numFmt numFmtId="164" formatCode="#,##0.0000"/>
  </numFmts>
  <fonts count="10">
    <font>
      <sz val="10"/>
      <name val="Arial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4" fontId="0" fillId="0" borderId="0" xfId="0" applyNumberFormat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/>
    <xf numFmtId="4" fontId="0" fillId="0" borderId="5" xfId="0" applyNumberFormat="1" applyBorder="1" applyAlignment="1">
      <alignment horizontal="left"/>
    </xf>
    <xf numFmtId="4" fontId="0" fillId="0" borderId="2" xfId="0" applyNumberFormat="1" applyBorder="1" applyAlignment="1">
      <alignment horizontal="left"/>
    </xf>
    <xf numFmtId="0" fontId="0" fillId="0" borderId="8" xfId="0" applyBorder="1" applyAlignment="1">
      <alignment horizontal="center"/>
    </xf>
    <xf numFmtId="4" fontId="0" fillId="2" borderId="5" xfId="0" applyNumberFormat="1" applyFill="1" applyBorder="1" applyAlignment="1">
      <alignment horizontal="left"/>
    </xf>
    <xf numFmtId="4" fontId="0" fillId="2" borderId="8" xfId="0" applyNumberFormat="1" applyFill="1" applyBorder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left" vertical="center"/>
    </xf>
    <xf numFmtId="4" fontId="6" fillId="0" borderId="0" xfId="0" applyNumberFormat="1" applyFont="1" applyFill="1" applyBorder="1" applyAlignment="1">
      <alignment horizontal="left"/>
    </xf>
    <xf numFmtId="0" fontId="1" fillId="0" borderId="15" xfId="0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left"/>
    </xf>
    <xf numFmtId="4" fontId="0" fillId="2" borderId="5" xfId="0" applyNumberFormat="1" applyFill="1" applyBorder="1" applyAlignment="1">
      <alignment horizontal="left" vertical="center"/>
    </xf>
    <xf numFmtId="0" fontId="0" fillId="4" borderId="0" xfId="0" applyFill="1" applyBorder="1" applyAlignment="1">
      <alignment horizontal="right"/>
    </xf>
    <xf numFmtId="0" fontId="1" fillId="0" borderId="16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0" fillId="4" borderId="0" xfId="0" applyFill="1" applyAlignment="1">
      <alignment horizontal="left"/>
    </xf>
    <xf numFmtId="4" fontId="0" fillId="0" borderId="3" xfId="0" applyNumberFormat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4" fontId="0" fillId="0" borderId="6" xfId="0" applyNumberForma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/>
    </xf>
    <xf numFmtId="4" fontId="4" fillId="3" borderId="6" xfId="0" applyNumberFormat="1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center"/>
    </xf>
    <xf numFmtId="4" fontId="6" fillId="2" borderId="6" xfId="0" applyNumberFormat="1" applyFont="1" applyFill="1" applyBorder="1" applyAlignment="1">
      <alignment horizontal="center"/>
    </xf>
    <xf numFmtId="4" fontId="0" fillId="2" borderId="9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3" fontId="0" fillId="0" borderId="17" xfId="0" applyNumberFormat="1" applyFill="1" applyBorder="1" applyAlignment="1">
      <alignment horizontal="left"/>
    </xf>
    <xf numFmtId="3" fontId="0" fillId="0" borderId="18" xfId="0" applyNumberFormat="1" applyFill="1" applyBorder="1" applyAlignment="1">
      <alignment horizontal="left"/>
    </xf>
    <xf numFmtId="4" fontId="0" fillId="0" borderId="19" xfId="0" applyNumberFormat="1" applyBorder="1" applyAlignment="1">
      <alignment horizontal="left"/>
    </xf>
    <xf numFmtId="4" fontId="0" fillId="2" borderId="20" xfId="0" applyNumberFormat="1" applyFill="1" applyBorder="1" applyAlignment="1">
      <alignment horizontal="left"/>
    </xf>
    <xf numFmtId="4" fontId="0" fillId="0" borderId="20" xfId="0" applyNumberFormat="1" applyBorder="1" applyAlignment="1">
      <alignment horizontal="left"/>
    </xf>
    <xf numFmtId="4" fontId="0" fillId="0" borderId="20" xfId="0" applyNumberFormat="1" applyFill="1" applyBorder="1" applyAlignment="1">
      <alignment horizontal="left"/>
    </xf>
    <xf numFmtId="4" fontId="0" fillId="2" borderId="20" xfId="0" applyNumberFormat="1" applyFill="1" applyBorder="1" applyAlignment="1">
      <alignment horizontal="left" vertical="center"/>
    </xf>
    <xf numFmtId="4" fontId="4" fillId="2" borderId="20" xfId="0" applyNumberFormat="1" applyFont="1" applyFill="1" applyBorder="1" applyAlignment="1">
      <alignment horizontal="left"/>
    </xf>
    <xf numFmtId="4" fontId="4" fillId="0" borderId="20" xfId="0" applyNumberFormat="1" applyFont="1" applyFill="1" applyBorder="1" applyAlignment="1">
      <alignment horizontal="left"/>
    </xf>
    <xf numFmtId="4" fontId="4" fillId="0" borderId="20" xfId="0" applyNumberFormat="1" applyFont="1" applyBorder="1" applyAlignment="1">
      <alignment horizontal="left"/>
    </xf>
    <xf numFmtId="4" fontId="6" fillId="0" borderId="20" xfId="0" applyNumberFormat="1" applyFont="1" applyBorder="1" applyAlignment="1">
      <alignment horizontal="left"/>
    </xf>
    <xf numFmtId="4" fontId="6" fillId="2" borderId="20" xfId="0" applyNumberFormat="1" applyFont="1" applyFill="1" applyBorder="1" applyAlignment="1">
      <alignment horizontal="left"/>
    </xf>
    <xf numFmtId="4" fontId="6" fillId="0" borderId="20" xfId="0" applyNumberFormat="1" applyFont="1" applyFill="1" applyBorder="1" applyAlignment="1">
      <alignment horizontal="left"/>
    </xf>
    <xf numFmtId="4" fontId="0" fillId="2" borderId="21" xfId="0" applyNumberFormat="1" applyFill="1" applyBorder="1" applyAlignment="1">
      <alignment horizontal="left"/>
    </xf>
    <xf numFmtId="4" fontId="4" fillId="0" borderId="22" xfId="0" applyNumberFormat="1" applyFont="1" applyFill="1" applyBorder="1" applyAlignment="1">
      <alignment horizontal="center"/>
    </xf>
    <xf numFmtId="4" fontId="4" fillId="2" borderId="23" xfId="0" applyNumberFormat="1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left"/>
    </xf>
    <xf numFmtId="2" fontId="6" fillId="0" borderId="5" xfId="0" applyNumberFormat="1" applyFont="1" applyBorder="1" applyAlignment="1">
      <alignment horizontal="center" vertical="center"/>
    </xf>
    <xf numFmtId="3" fontId="0" fillId="0" borderId="6" xfId="0" applyNumberFormat="1" applyBorder="1" applyAlignment="1">
      <alignment horizontal="left"/>
    </xf>
    <xf numFmtId="2" fontId="9" fillId="2" borderId="5" xfId="0" applyNumberFormat="1" applyFont="1" applyFill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left"/>
    </xf>
    <xf numFmtId="4" fontId="4" fillId="2" borderId="6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1400" b="1" i="0" baseline="0"/>
              <a:t>GRAF - Výsledná transformace povodňové vlny Máchovým jezerem</a:t>
            </a:r>
          </a:p>
          <a:p>
            <a:pPr>
              <a:defRPr/>
            </a:pPr>
            <a:r>
              <a:rPr lang="cs-CZ" sz="1400" b="1" i="0" u="none" strike="noStrike" baseline="0"/>
              <a:t>odtok bezpečnostním přelivem </a:t>
            </a:r>
            <a:endParaRPr lang="cs-CZ" sz="1400" b="1" i="0" baseline="0"/>
          </a:p>
        </c:rich>
      </c:tx>
      <c:layout>
        <c:manualLayout>
          <c:xMode val="edge"/>
          <c:yMode val="edge"/>
          <c:x val="0.23437966429059737"/>
          <c:y val="1.2326651689314481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'Transformace výpočty'!$B$5</c:f>
              <c:strCache>
                <c:ptCount val="1"/>
                <c:pt idx="0">
                  <c:v>Přítok   QN1000 (m3/s)</c:v>
                </c:pt>
              </c:strCache>
            </c:strRef>
          </c:tx>
          <c:marker>
            <c:symbol val="none"/>
          </c:marker>
          <c:xVal>
            <c:numRef>
              <c:f>'Transformace výpočty'!$A$6:$A$125</c:f>
              <c:numCache>
                <c:formatCode>#,##0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'Transformace výpočty'!$B$6:$B$125</c:f>
              <c:numCache>
                <c:formatCode>0.00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1.1322737734809112E-2</c:v>
                </c:pt>
                <c:pt idx="6">
                  <c:v>9.2698282254167472E-2</c:v>
                </c:pt>
                <c:pt idx="7">
                  <c:v>0.46222148032057747</c:v>
                </c:pt>
                <c:pt idx="8">
                  <c:v>1.4903147862104331</c:v>
                </c:pt>
                <c:pt idx="9">
                  <c:v>3.6028500254930131</c:v>
                </c:pt>
                <c:pt idx="10">
                  <c:v>7.0435298365773509</c:v>
                </c:pt>
                <c:pt idx="11">
                  <c:v>11.825581083187322</c:v>
                </c:pt>
                <c:pt idx="12">
                  <c:v>17.653924555146101</c:v>
                </c:pt>
                <c:pt idx="13">
                  <c:v>24.324803780011681</c:v>
                </c:pt>
                <c:pt idx="14">
                  <c:v>30.970284385872059</c:v>
                </c:pt>
                <c:pt idx="15">
                  <c:v>37.574493519909524</c:v>
                </c:pt>
                <c:pt idx="16">
                  <c:v>43.409920291736931</c:v>
                </c:pt>
                <c:pt idx="17">
                  <c:v>48.27603663350876</c:v>
                </c:pt>
                <c:pt idx="18">
                  <c:v>52.109351133954185</c:v>
                </c:pt>
                <c:pt idx="19">
                  <c:v>54.69610834787963</c:v>
                </c:pt>
                <c:pt idx="20">
                  <c:v>56.270699456390119</c:v>
                </c:pt>
                <c:pt idx="21">
                  <c:v>55.440586871901246</c:v>
                </c:pt>
                <c:pt idx="22">
                  <c:v>53.711332061232454</c:v>
                </c:pt>
                <c:pt idx="23">
                  <c:v>51.251106892254697</c:v>
                </c:pt>
                <c:pt idx="24">
                  <c:v>48.224013270577927</c:v>
                </c:pt>
                <c:pt idx="25">
                  <c:v>45.085727252683554</c:v>
                </c:pt>
                <c:pt idx="26">
                  <c:v>41.545692178265398</c:v>
                </c:pt>
                <c:pt idx="27">
                  <c:v>38.050426688717714</c:v>
                </c:pt>
                <c:pt idx="28">
                  <c:v>34.599930784040474</c:v>
                </c:pt>
                <c:pt idx="29">
                  <c:v>31.194204464233707</c:v>
                </c:pt>
                <c:pt idx="30">
                  <c:v>27.975982333037393</c:v>
                </c:pt>
                <c:pt idx="31">
                  <c:v>24.94221191875581</c:v>
                </c:pt>
                <c:pt idx="32">
                  <c:v>22.089840749693249</c:v>
                </c:pt>
                <c:pt idx="33">
                  <c:v>19.555498486198271</c:v>
                </c:pt>
                <c:pt idx="34">
                  <c:v>17.194415543400414</c:v>
                </c:pt>
                <c:pt idx="35">
                  <c:v>15.003539449603961</c:v>
                </c:pt>
                <c:pt idx="36">
                  <c:v>13.143773325531475</c:v>
                </c:pt>
                <c:pt idx="37">
                  <c:v>11.432105912734064</c:v>
                </c:pt>
                <c:pt idx="38">
                  <c:v>9.9196278583728255</c:v>
                </c:pt>
                <c:pt idx="39">
                  <c:v>8.5890132303780415</c:v>
                </c:pt>
                <c:pt idx="40">
                  <c:v>7.423343092906098</c:v>
                </c:pt>
                <c:pt idx="41">
                  <c:v>6.3929512855872375</c:v>
                </c:pt>
                <c:pt idx="42">
                  <c:v>5.5081430555910265</c:v>
                </c:pt>
                <c:pt idx="43">
                  <c:v>4.7399644859433785</c:v>
                </c:pt>
                <c:pt idx="44">
                  <c:v>4.0731246257050522</c:v>
                </c:pt>
                <c:pt idx="45">
                  <c:v>3.4927395201629086</c:v>
                </c:pt>
                <c:pt idx="46">
                  <c:v>3.0096231617691371</c:v>
                </c:pt>
                <c:pt idx="47">
                  <c:v>2.5840076410974562</c:v>
                </c:pt>
                <c:pt idx="48">
                  <c:v>2.2271139468261496</c:v>
                </c:pt>
                <c:pt idx="49">
                  <c:v>1.9250756148073147</c:v>
                </c:pt>
                <c:pt idx="50">
                  <c:v>1.6644331771191434</c:v>
                </c:pt>
                <c:pt idx="51">
                  <c:v>1.4442708922529206</c:v>
                </c:pt>
                <c:pt idx="52">
                  <c:v>1.251638037569458</c:v>
                </c:pt>
                <c:pt idx="53">
                  <c:v>1.0978573508035636</c:v>
                </c:pt>
                <c:pt idx="54">
                  <c:v>0.97018160742909609</c:v>
                </c:pt>
                <c:pt idx="55">
                  <c:v>0.85627057914600824</c:v>
                </c:pt>
                <c:pt idx="56">
                  <c:v>0.7558190187847289</c:v>
                </c:pt>
                <c:pt idx="57">
                  <c:v>0.66852167917568661</c:v>
                </c:pt>
                <c:pt idx="58">
                  <c:v>0.60549779994064312</c:v>
                </c:pt>
                <c:pt idx="59">
                  <c:v>0.54349141127083733</c:v>
                </c:pt>
                <c:pt idx="60">
                  <c:v>0.49372350184455466</c:v>
                </c:pt>
                <c:pt idx="61">
                  <c:v>0.44476958487046225</c:v>
                </c:pt>
                <c:pt idx="62">
                  <c:v>0.37459467921808448</c:v>
                </c:pt>
                <c:pt idx="63">
                  <c:v>0.27289353771784997</c:v>
                </c:pt>
                <c:pt idx="64">
                  <c:v>0.18383787168723378</c:v>
                </c:pt>
                <c:pt idx="65">
                  <c:v>0.12854692074799734</c:v>
                </c:pt>
                <c:pt idx="66">
                  <c:v>9.5494449052283992E-2</c:v>
                </c:pt>
                <c:pt idx="67">
                  <c:v>7.356121697833222E-2</c:v>
                </c:pt>
                <c:pt idx="68">
                  <c:v>6.2441977356570665E-2</c:v>
                </c:pt>
                <c:pt idx="69">
                  <c:v>5.1526235847856677E-2</c:v>
                </c:pt>
                <c:pt idx="70">
                  <c:v>4.0813992452190216E-2</c:v>
                </c:pt>
                <c:pt idx="71">
                  <c:v>4.0406996226095108E-2</c:v>
                </c:pt>
                <c:pt idx="72">
                  <c:v>0</c:v>
                </c:pt>
                <c:pt idx="73" formatCode="General">
                  <c:v>0</c:v>
                </c:pt>
                <c:pt idx="74" formatCode="General">
                  <c:v>0</c:v>
                </c:pt>
                <c:pt idx="75" formatCode="General">
                  <c:v>0</c:v>
                </c:pt>
                <c:pt idx="76" formatCode="General">
                  <c:v>0</c:v>
                </c:pt>
                <c:pt idx="77" formatCode="General">
                  <c:v>0</c:v>
                </c:pt>
                <c:pt idx="78" formatCode="General">
                  <c:v>0</c:v>
                </c:pt>
                <c:pt idx="79" formatCode="General">
                  <c:v>0</c:v>
                </c:pt>
                <c:pt idx="80" formatCode="General">
                  <c:v>0</c:v>
                </c:pt>
                <c:pt idx="81" formatCode="General">
                  <c:v>0</c:v>
                </c:pt>
                <c:pt idx="82" formatCode="General">
                  <c:v>0</c:v>
                </c:pt>
                <c:pt idx="83" formatCode="General">
                  <c:v>0</c:v>
                </c:pt>
                <c:pt idx="84" formatCode="General">
                  <c:v>0</c:v>
                </c:pt>
                <c:pt idx="85" formatCode="General">
                  <c:v>0</c:v>
                </c:pt>
                <c:pt idx="86" formatCode="General">
                  <c:v>0</c:v>
                </c:pt>
                <c:pt idx="87" formatCode="General">
                  <c:v>0</c:v>
                </c:pt>
                <c:pt idx="88" formatCode="General">
                  <c:v>0</c:v>
                </c:pt>
                <c:pt idx="89" formatCode="General">
                  <c:v>0</c:v>
                </c:pt>
                <c:pt idx="90" formatCode="General">
                  <c:v>0</c:v>
                </c:pt>
                <c:pt idx="91" formatCode="General">
                  <c:v>0</c:v>
                </c:pt>
                <c:pt idx="92" formatCode="General">
                  <c:v>0</c:v>
                </c:pt>
                <c:pt idx="93" formatCode="General">
                  <c:v>0</c:v>
                </c:pt>
                <c:pt idx="94" formatCode="General">
                  <c:v>0</c:v>
                </c:pt>
                <c:pt idx="95" formatCode="General">
                  <c:v>0</c:v>
                </c:pt>
                <c:pt idx="96" formatCode="General">
                  <c:v>0</c:v>
                </c:pt>
                <c:pt idx="97" formatCode="General">
                  <c:v>0</c:v>
                </c:pt>
                <c:pt idx="98" formatCode="General">
                  <c:v>0</c:v>
                </c:pt>
                <c:pt idx="99" formatCode="General">
                  <c:v>0</c:v>
                </c:pt>
                <c:pt idx="100" formatCode="General">
                  <c:v>0</c:v>
                </c:pt>
                <c:pt idx="101" formatCode="General">
                  <c:v>0</c:v>
                </c:pt>
                <c:pt idx="102" formatCode="General">
                  <c:v>0</c:v>
                </c:pt>
                <c:pt idx="103" formatCode="General">
                  <c:v>0</c:v>
                </c:pt>
                <c:pt idx="104" formatCode="General">
                  <c:v>0</c:v>
                </c:pt>
                <c:pt idx="105" formatCode="General">
                  <c:v>0</c:v>
                </c:pt>
                <c:pt idx="106" formatCode="General">
                  <c:v>0</c:v>
                </c:pt>
                <c:pt idx="107" formatCode="General">
                  <c:v>0</c:v>
                </c:pt>
                <c:pt idx="108" formatCode="General">
                  <c:v>0</c:v>
                </c:pt>
                <c:pt idx="109" formatCode="General">
                  <c:v>0</c:v>
                </c:pt>
                <c:pt idx="110" formatCode="General">
                  <c:v>0</c:v>
                </c:pt>
                <c:pt idx="111" formatCode="General">
                  <c:v>0</c:v>
                </c:pt>
                <c:pt idx="112" formatCode="General">
                  <c:v>0</c:v>
                </c:pt>
                <c:pt idx="113" formatCode="General">
                  <c:v>0</c:v>
                </c:pt>
                <c:pt idx="114" formatCode="General">
                  <c:v>0</c:v>
                </c:pt>
                <c:pt idx="115" formatCode="General">
                  <c:v>0</c:v>
                </c:pt>
                <c:pt idx="116" formatCode="General">
                  <c:v>0</c:v>
                </c:pt>
                <c:pt idx="117" formatCode="General">
                  <c:v>0</c:v>
                </c:pt>
                <c:pt idx="118" formatCode="General">
                  <c:v>0</c:v>
                </c:pt>
                <c:pt idx="119" formatCode="General">
                  <c:v>0</c:v>
                </c:pt>
              </c:numCache>
            </c:numRef>
          </c:yVal>
        </c:ser>
        <c:ser>
          <c:idx val="1"/>
          <c:order val="1"/>
          <c:tx>
            <c:strRef>
              <c:f>'Transformace výpočty'!$D$5</c:f>
              <c:strCache>
                <c:ptCount val="1"/>
                <c:pt idx="0">
                  <c:v>Odtok      O (m3/s)</c:v>
                </c:pt>
              </c:strCache>
            </c:strRef>
          </c:tx>
          <c:marker>
            <c:symbol val="none"/>
          </c:marker>
          <c:xVal>
            <c:numRef>
              <c:f>'Transformace výpočty'!$A$6:$A$125</c:f>
              <c:numCache>
                <c:formatCode>#,##0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'Transformace výpočty'!$D$6:$D$125</c:f>
              <c:numCache>
                <c:formatCode>#,##0.00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1.6572834739477979E-5</c:v>
                </c:pt>
                <c:pt idx="5">
                  <c:v>4.4746653821310699E-4</c:v>
                </c:pt>
                <c:pt idx="6">
                  <c:v>5.5113584271540726E-3</c:v>
                </c:pt>
                <c:pt idx="7">
                  <c:v>0</c:v>
                </c:pt>
                <c:pt idx="8">
                  <c:v>4.4911491136326059E-2</c:v>
                </c:pt>
                <c:pt idx="9">
                  <c:v>0.12702887974278285</c:v>
                </c:pt>
                <c:pt idx="10">
                  <c:v>0.50212573575937836</c:v>
                </c:pt>
                <c:pt idx="11">
                  <c:v>1.4202260510537521</c:v>
                </c:pt>
                <c:pt idx="12">
                  <c:v>3.1479719699088209</c:v>
                </c:pt>
                <c:pt idx="13">
                  <c:v>4.3220164618218693</c:v>
                </c:pt>
                <c:pt idx="14">
                  <c:v>4.9539227338686764</c:v>
                </c:pt>
                <c:pt idx="15">
                  <c:v>5.9541188119133892</c:v>
                </c:pt>
                <c:pt idx="16">
                  <c:v>7.0138176636032661</c:v>
                </c:pt>
                <c:pt idx="17">
                  <c:v>8.1298483035489308</c:v>
                </c:pt>
                <c:pt idx="18">
                  <c:v>9.2994987659280017</c:v>
                </c:pt>
                <c:pt idx="19">
                  <c:v>10.524252125502718</c:v>
                </c:pt>
                <c:pt idx="20">
                  <c:v>10.57051279737161</c:v>
                </c:pt>
                <c:pt idx="21">
                  <c:v>10.662432030071404</c:v>
                </c:pt>
                <c:pt idx="22">
                  <c:v>10.776228551377015</c:v>
                </c:pt>
                <c:pt idx="23">
                  <c:v>10.888835878418424</c:v>
                </c:pt>
                <c:pt idx="24">
                  <c:v>10.97809012459034</c:v>
                </c:pt>
                <c:pt idx="25">
                  <c:v>11.055596514008784</c:v>
                </c:pt>
                <c:pt idx="26">
                  <c:v>11.121600661682438</c:v>
                </c:pt>
                <c:pt idx="27">
                  <c:v>11.187215394158899</c:v>
                </c:pt>
                <c:pt idx="28">
                  <c:v>11.241601788584941</c:v>
                </c:pt>
                <c:pt idx="29">
                  <c:v>11.295726327727953</c:v>
                </c:pt>
                <c:pt idx="30">
                  <c:v>11.328076922832629</c:v>
                </c:pt>
                <c:pt idx="31">
                  <c:v>11.360335394181746</c:v>
                </c:pt>
                <c:pt idx="32">
                  <c:v>11.381790248788723</c:v>
                </c:pt>
                <c:pt idx="33">
                  <c:v>11.403204736675871</c:v>
                </c:pt>
                <c:pt idx="34">
                  <c:v>11.413896914117842</c:v>
                </c:pt>
                <c:pt idx="35">
                  <c:v>11.424579084835928</c:v>
                </c:pt>
                <c:pt idx="36">
                  <c:v>11.424579084835928</c:v>
                </c:pt>
                <c:pt idx="37">
                  <c:v>11.424579084835928</c:v>
                </c:pt>
                <c:pt idx="38">
                  <c:v>11.424579084835928</c:v>
                </c:pt>
                <c:pt idx="39">
                  <c:v>11.413896914117842</c:v>
                </c:pt>
                <c:pt idx="40">
                  <c:v>11.403204736675871</c:v>
                </c:pt>
                <c:pt idx="41">
                  <c:v>11.392502524335258</c:v>
                </c:pt>
                <c:pt idx="42">
                  <c:v>11.381790248788723</c:v>
                </c:pt>
                <c:pt idx="43">
                  <c:v>11.371067881595831</c:v>
                </c:pt>
                <c:pt idx="44">
                  <c:v>11.349592757836589</c:v>
                </c:pt>
                <c:pt idx="45">
                  <c:v>11.338839943714479</c:v>
                </c:pt>
                <c:pt idx="46">
                  <c:v>11.317303666070377</c:v>
                </c:pt>
                <c:pt idx="47">
                  <c:v>11.295726327727953</c:v>
                </c:pt>
                <c:pt idx="48">
                  <c:v>11.274107692930864</c:v>
                </c:pt>
                <c:pt idx="49">
                  <c:v>11.25244752365804</c:v>
                </c:pt>
                <c:pt idx="50">
                  <c:v>11.230745579593298</c:v>
                </c:pt>
                <c:pt idx="51">
                  <c:v>11.209001618093863</c:v>
                </c:pt>
                <c:pt idx="52">
                  <c:v>11.187215394158899</c:v>
                </c:pt>
                <c:pt idx="53">
                  <c:v>11.165386660397496</c:v>
                </c:pt>
                <c:pt idx="54">
                  <c:v>11.143515166995501</c:v>
                </c:pt>
                <c:pt idx="55">
                  <c:v>11.121600661682438</c:v>
                </c:pt>
                <c:pt idx="56">
                  <c:v>11.088647698400761</c:v>
                </c:pt>
                <c:pt idx="57">
                  <c:v>11.066624543198568</c:v>
                </c:pt>
                <c:pt idx="58">
                  <c:v>11.044557473298783</c:v>
                </c:pt>
                <c:pt idx="59">
                  <c:v>11.022446224948276</c:v>
                </c:pt>
                <c:pt idx="60">
                  <c:v>11.000290531742918</c:v>
                </c:pt>
                <c:pt idx="61">
                  <c:v>10.966973068448111</c:v>
                </c:pt>
                <c:pt idx="62">
                  <c:v>10.944705079852202</c:v>
                </c:pt>
                <c:pt idx="63">
                  <c:v>10.922391692565281</c:v>
                </c:pt>
                <c:pt idx="64">
                  <c:v>10.900032627781171</c:v>
                </c:pt>
                <c:pt idx="65">
                  <c:v>10.86640776834777</c:v>
                </c:pt>
                <c:pt idx="66">
                  <c:v>10.843933271137612</c:v>
                </c:pt>
                <c:pt idx="67">
                  <c:v>10.810133916385981</c:v>
                </c:pt>
                <c:pt idx="68">
                  <c:v>10.776228551377015</c:v>
                </c:pt>
                <c:pt idx="69">
                  <c:v>10.742216172318747</c:v>
                </c:pt>
                <c:pt idx="70">
                  <c:v>10.696698102432263</c:v>
                </c:pt>
                <c:pt idx="71">
                  <c:v>10.685288287875819</c:v>
                </c:pt>
                <c:pt idx="72">
                  <c:v>10.650985508220863</c:v>
                </c:pt>
                <c:pt idx="73">
                  <c:v>10.628055480529158</c:v>
                </c:pt>
                <c:pt idx="74">
                  <c:v>10.593567378297102</c:v>
                </c:pt>
                <c:pt idx="75">
                  <c:v>10.58204636632059</c:v>
                </c:pt>
                <c:pt idx="76">
                  <c:v>10.57051279737161</c:v>
                </c:pt>
                <c:pt idx="77">
                  <c:v>10.558966630302193</c:v>
                </c:pt>
                <c:pt idx="78">
                  <c:v>10.547407823739066</c:v>
                </c:pt>
                <c:pt idx="79">
                  <c:v>10.535836336082212</c:v>
                </c:pt>
                <c:pt idx="80">
                  <c:v>10.524252125502718</c:v>
                </c:pt>
                <c:pt idx="81">
                  <c:v>10.512655149941271</c:v>
                </c:pt>
                <c:pt idx="82">
                  <c:v>10.512655149941271</c:v>
                </c:pt>
                <c:pt idx="83">
                  <c:v>10.107879612176978</c:v>
                </c:pt>
                <c:pt idx="84">
                  <c:v>9.700882085460222</c:v>
                </c:pt>
                <c:pt idx="85">
                  <c:v>9.2994987659280017</c:v>
                </c:pt>
                <c:pt idx="86">
                  <c:v>9.2994987659280017</c:v>
                </c:pt>
                <c:pt idx="87">
                  <c:v>8.9038093076285758</c:v>
                </c:pt>
                <c:pt idx="88">
                  <c:v>8.5138968546190661</c:v>
                </c:pt>
                <c:pt idx="89">
                  <c:v>8.5138968546190661</c:v>
                </c:pt>
                <c:pt idx="90">
                  <c:v>8.1298483035489308</c:v>
                </c:pt>
                <c:pt idx="91">
                  <c:v>7.7517545947528372</c:v>
                </c:pt>
                <c:pt idx="92">
                  <c:v>7.7517545947528372</c:v>
                </c:pt>
                <c:pt idx="93">
                  <c:v>7.3797110359782243</c:v>
                </c:pt>
                <c:pt idx="94">
                  <c:v>7.3797110359782243</c:v>
                </c:pt>
                <c:pt idx="95">
                  <c:v>7.0138176636032661</c:v>
                </c:pt>
                <c:pt idx="96">
                  <c:v>6.6541796471329349</c:v>
                </c:pt>
                <c:pt idx="97">
                  <c:v>6.6541796471329349</c:v>
                </c:pt>
                <c:pt idx="98">
                  <c:v>6.3009077438434407</c:v>
                </c:pt>
                <c:pt idx="99">
                  <c:v>6.3009077438434407</c:v>
                </c:pt>
                <c:pt idx="100">
                  <c:v>5.9541188119133892</c:v>
                </c:pt>
                <c:pt idx="101">
                  <c:v>5.9541188119133892</c:v>
                </c:pt>
                <c:pt idx="102">
                  <c:v>5.6139363920484211</c:v>
                </c:pt>
                <c:pt idx="103">
                  <c:v>5.6139363920484211</c:v>
                </c:pt>
                <c:pt idx="104">
                  <c:v>5.2804913698408651</c:v>
                </c:pt>
                <c:pt idx="105">
                  <c:v>5.2804913698408651</c:v>
                </c:pt>
                <c:pt idx="106">
                  <c:v>5.2804913698408651</c:v>
                </c:pt>
                <c:pt idx="107">
                  <c:v>4.9539227338686764</c:v>
                </c:pt>
                <c:pt idx="108">
                  <c:v>4.9539227338686764</c:v>
                </c:pt>
                <c:pt idx="109">
                  <c:v>4.63437844811126</c:v>
                </c:pt>
                <c:pt idx="110">
                  <c:v>4.63437844811126</c:v>
                </c:pt>
                <c:pt idx="111">
                  <c:v>4.63437844811126</c:v>
                </c:pt>
                <c:pt idx="112">
                  <c:v>4.3220164618218693</c:v>
                </c:pt>
                <c:pt idx="113">
                  <c:v>4.3220164618218693</c:v>
                </c:pt>
                <c:pt idx="114">
                  <c:v>4.3220164618218693</c:v>
                </c:pt>
                <c:pt idx="115">
                  <c:v>4.0170058860733153</c:v>
                </c:pt>
                <c:pt idx="116">
                  <c:v>3.7195283740774023</c:v>
                </c:pt>
                <c:pt idx="117">
                  <c:v>3.7195283740774023</c:v>
                </c:pt>
                <c:pt idx="118">
                  <c:v>3.4297797530600098</c:v>
                </c:pt>
                <c:pt idx="119">
                  <c:v>2.8743354327279329</c:v>
                </c:pt>
              </c:numCache>
            </c:numRef>
          </c:yVal>
        </c:ser>
        <c:axId val="63295488"/>
        <c:axId val="63333888"/>
      </c:scatterChart>
      <c:scatterChart>
        <c:scatterStyle val="lineMarker"/>
        <c:ser>
          <c:idx val="2"/>
          <c:order val="2"/>
          <c:tx>
            <c:strRef>
              <c:f>'Transformace výpočty'!$H$5</c:f>
              <c:strCache>
                <c:ptCount val="1"/>
                <c:pt idx="0">
                  <c:v>Kóta hladiny       H ( m n.m.)</c:v>
                </c:pt>
              </c:strCache>
            </c:strRef>
          </c:tx>
          <c:marker>
            <c:symbol val="none"/>
          </c:marker>
          <c:xVal>
            <c:numRef>
              <c:f>'Transformace výpočty'!$A$6:$A$125</c:f>
              <c:numCache>
                <c:formatCode>#,##0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'Transformace výpočty'!$H$6:$H$125</c:f>
              <c:numCache>
                <c:formatCode>#,##0.00</c:formatCode>
                <c:ptCount val="120"/>
                <c:pt idx="0">
                  <c:v>266.3</c:v>
                </c:pt>
                <c:pt idx="1">
                  <c:v>266.3</c:v>
                </c:pt>
                <c:pt idx="2">
                  <c:v>266.3</c:v>
                </c:pt>
                <c:pt idx="3">
                  <c:v>266.3</c:v>
                </c:pt>
                <c:pt idx="4">
                  <c:v>266.30005144694019</c:v>
                </c:pt>
                <c:pt idx="5">
                  <c:v>266.30046302246177</c:v>
                </c:pt>
                <c:pt idx="6">
                  <c:v>266.30246945312928</c:v>
                </c:pt>
                <c:pt idx="7">
                  <c:v>266.3</c:v>
                </c:pt>
                <c:pt idx="8">
                  <c:v>266.31</c:v>
                </c:pt>
                <c:pt idx="9">
                  <c:v>266.32</c:v>
                </c:pt>
                <c:pt idx="10">
                  <c:v>266.35000000000002</c:v>
                </c:pt>
                <c:pt idx="11">
                  <c:v>266.39999999999998</c:v>
                </c:pt>
                <c:pt idx="12">
                  <c:v>266.47000000000003</c:v>
                </c:pt>
                <c:pt idx="13">
                  <c:v>266.51</c:v>
                </c:pt>
                <c:pt idx="14">
                  <c:v>266.52999999999997</c:v>
                </c:pt>
                <c:pt idx="15">
                  <c:v>266.56</c:v>
                </c:pt>
                <c:pt idx="16">
                  <c:v>266.58999999999997</c:v>
                </c:pt>
                <c:pt idx="17">
                  <c:v>266.62</c:v>
                </c:pt>
                <c:pt idx="18">
                  <c:v>266.64999999999998</c:v>
                </c:pt>
                <c:pt idx="19">
                  <c:v>266.69</c:v>
                </c:pt>
                <c:pt idx="20">
                  <c:v>266.73</c:v>
                </c:pt>
                <c:pt idx="21">
                  <c:v>266.81</c:v>
                </c:pt>
                <c:pt idx="22">
                  <c:v>266.91000000000003</c:v>
                </c:pt>
                <c:pt idx="23">
                  <c:v>267.01</c:v>
                </c:pt>
                <c:pt idx="24">
                  <c:v>267.08999999999997</c:v>
                </c:pt>
                <c:pt idx="25">
                  <c:v>267.16000000000003</c:v>
                </c:pt>
                <c:pt idx="26">
                  <c:v>267.22000000000003</c:v>
                </c:pt>
                <c:pt idx="27">
                  <c:v>267.27999999999997</c:v>
                </c:pt>
                <c:pt idx="28">
                  <c:v>267.33</c:v>
                </c:pt>
                <c:pt idx="29">
                  <c:v>267.38</c:v>
                </c:pt>
                <c:pt idx="30">
                  <c:v>267.41000000000003</c:v>
                </c:pt>
                <c:pt idx="31">
                  <c:v>267.44</c:v>
                </c:pt>
                <c:pt idx="32">
                  <c:v>267.45999999999998</c:v>
                </c:pt>
                <c:pt idx="33">
                  <c:v>267.48</c:v>
                </c:pt>
                <c:pt idx="34">
                  <c:v>267.49</c:v>
                </c:pt>
                <c:pt idx="35">
                  <c:v>267.5</c:v>
                </c:pt>
                <c:pt idx="36">
                  <c:v>267.5</c:v>
                </c:pt>
                <c:pt idx="37">
                  <c:v>267.5</c:v>
                </c:pt>
                <c:pt idx="38">
                  <c:v>267.5</c:v>
                </c:pt>
                <c:pt idx="39">
                  <c:v>267.49</c:v>
                </c:pt>
                <c:pt idx="40">
                  <c:v>267.48</c:v>
                </c:pt>
                <c:pt idx="41">
                  <c:v>267.47000000000003</c:v>
                </c:pt>
                <c:pt idx="42">
                  <c:v>267.45999999999998</c:v>
                </c:pt>
                <c:pt idx="43">
                  <c:v>267.45</c:v>
                </c:pt>
                <c:pt idx="44">
                  <c:v>267.43</c:v>
                </c:pt>
                <c:pt idx="45">
                  <c:v>267.42</c:v>
                </c:pt>
                <c:pt idx="46">
                  <c:v>267.39999999999998</c:v>
                </c:pt>
                <c:pt idx="47">
                  <c:v>267.38</c:v>
                </c:pt>
                <c:pt idx="48">
                  <c:v>267.36</c:v>
                </c:pt>
                <c:pt idx="49">
                  <c:v>267.33999999999997</c:v>
                </c:pt>
                <c:pt idx="50">
                  <c:v>267.32</c:v>
                </c:pt>
                <c:pt idx="51">
                  <c:v>267.3</c:v>
                </c:pt>
                <c:pt idx="52">
                  <c:v>267.27999999999997</c:v>
                </c:pt>
                <c:pt idx="53">
                  <c:v>267.26</c:v>
                </c:pt>
                <c:pt idx="54">
                  <c:v>267.24</c:v>
                </c:pt>
                <c:pt idx="55">
                  <c:v>267.22000000000003</c:v>
                </c:pt>
                <c:pt idx="56">
                  <c:v>267.19</c:v>
                </c:pt>
                <c:pt idx="57">
                  <c:v>267.17</c:v>
                </c:pt>
                <c:pt idx="58">
                  <c:v>267.14999999999998</c:v>
                </c:pt>
                <c:pt idx="59">
                  <c:v>267.13</c:v>
                </c:pt>
                <c:pt idx="60">
                  <c:v>267.11</c:v>
                </c:pt>
                <c:pt idx="61">
                  <c:v>267.08</c:v>
                </c:pt>
                <c:pt idx="62">
                  <c:v>267.06</c:v>
                </c:pt>
                <c:pt idx="63">
                  <c:v>267.04000000000002</c:v>
                </c:pt>
                <c:pt idx="64">
                  <c:v>267.02</c:v>
                </c:pt>
                <c:pt idx="65">
                  <c:v>266.99</c:v>
                </c:pt>
                <c:pt idx="66">
                  <c:v>266.97000000000003</c:v>
                </c:pt>
                <c:pt idx="67">
                  <c:v>266.94</c:v>
                </c:pt>
                <c:pt idx="68">
                  <c:v>266.91000000000003</c:v>
                </c:pt>
                <c:pt idx="69">
                  <c:v>266.88</c:v>
                </c:pt>
                <c:pt idx="70">
                  <c:v>266.83999999999997</c:v>
                </c:pt>
                <c:pt idx="71">
                  <c:v>266.83</c:v>
                </c:pt>
                <c:pt idx="72">
                  <c:v>266.8</c:v>
                </c:pt>
                <c:pt idx="73">
                  <c:v>266.77999999999997</c:v>
                </c:pt>
                <c:pt idx="74">
                  <c:v>266.75</c:v>
                </c:pt>
                <c:pt idx="75">
                  <c:v>266.74</c:v>
                </c:pt>
                <c:pt idx="76">
                  <c:v>266.73</c:v>
                </c:pt>
                <c:pt idx="77">
                  <c:v>266.72000000000003</c:v>
                </c:pt>
                <c:pt idx="78">
                  <c:v>266.70999999999998</c:v>
                </c:pt>
                <c:pt idx="79">
                  <c:v>266.7</c:v>
                </c:pt>
                <c:pt idx="80">
                  <c:v>266.69</c:v>
                </c:pt>
                <c:pt idx="81">
                  <c:v>266.68</c:v>
                </c:pt>
                <c:pt idx="82">
                  <c:v>266.68</c:v>
                </c:pt>
                <c:pt idx="83">
                  <c:v>266.67</c:v>
                </c:pt>
                <c:pt idx="84">
                  <c:v>266.66000000000003</c:v>
                </c:pt>
                <c:pt idx="85">
                  <c:v>266.64999999999998</c:v>
                </c:pt>
                <c:pt idx="86">
                  <c:v>266.64999999999998</c:v>
                </c:pt>
                <c:pt idx="87">
                  <c:v>266.64</c:v>
                </c:pt>
                <c:pt idx="88">
                  <c:v>266.63</c:v>
                </c:pt>
                <c:pt idx="89">
                  <c:v>266.63</c:v>
                </c:pt>
                <c:pt idx="90">
                  <c:v>266.62</c:v>
                </c:pt>
                <c:pt idx="91">
                  <c:v>266.61</c:v>
                </c:pt>
                <c:pt idx="92">
                  <c:v>266.61</c:v>
                </c:pt>
                <c:pt idx="93">
                  <c:v>266.60000000000002</c:v>
                </c:pt>
                <c:pt idx="94">
                  <c:v>266.60000000000002</c:v>
                </c:pt>
                <c:pt idx="95">
                  <c:v>266.58999999999997</c:v>
                </c:pt>
                <c:pt idx="96">
                  <c:v>266.58</c:v>
                </c:pt>
                <c:pt idx="97">
                  <c:v>266.58</c:v>
                </c:pt>
                <c:pt idx="98">
                  <c:v>266.57</c:v>
                </c:pt>
                <c:pt idx="99">
                  <c:v>266.57</c:v>
                </c:pt>
                <c:pt idx="100">
                  <c:v>266.56</c:v>
                </c:pt>
                <c:pt idx="101">
                  <c:v>266.56</c:v>
                </c:pt>
                <c:pt idx="102">
                  <c:v>266.55</c:v>
                </c:pt>
                <c:pt idx="103">
                  <c:v>266.55</c:v>
                </c:pt>
                <c:pt idx="104">
                  <c:v>266.54000000000002</c:v>
                </c:pt>
                <c:pt idx="105">
                  <c:v>266.54000000000002</c:v>
                </c:pt>
                <c:pt idx="106">
                  <c:v>266.54000000000002</c:v>
                </c:pt>
                <c:pt idx="107">
                  <c:v>266.52999999999997</c:v>
                </c:pt>
                <c:pt idx="108">
                  <c:v>266.52999999999997</c:v>
                </c:pt>
                <c:pt idx="109">
                  <c:v>266.52</c:v>
                </c:pt>
                <c:pt idx="110">
                  <c:v>266.52</c:v>
                </c:pt>
                <c:pt idx="111">
                  <c:v>266.52</c:v>
                </c:pt>
                <c:pt idx="112">
                  <c:v>266.51</c:v>
                </c:pt>
                <c:pt idx="113">
                  <c:v>266.51</c:v>
                </c:pt>
                <c:pt idx="114">
                  <c:v>266.51</c:v>
                </c:pt>
                <c:pt idx="115">
                  <c:v>266.5</c:v>
                </c:pt>
                <c:pt idx="116">
                  <c:v>266.49</c:v>
                </c:pt>
                <c:pt idx="117">
                  <c:v>266.49</c:v>
                </c:pt>
                <c:pt idx="118">
                  <c:v>266.48</c:v>
                </c:pt>
                <c:pt idx="119">
                  <c:v>266.45999999999998</c:v>
                </c:pt>
              </c:numCache>
            </c:numRef>
          </c:yVal>
        </c:ser>
        <c:axId val="87915136"/>
        <c:axId val="63578112"/>
      </c:scatterChart>
      <c:valAx>
        <c:axId val="632954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sz="1400" b="1" i="0" baseline="0"/>
                  <a:t>Čas t (hod)</a:t>
                </a:r>
                <a:endParaRPr lang="cs-CZ" sz="1400"/>
              </a:p>
            </c:rich>
          </c:tx>
          <c:layout/>
        </c:title>
        <c:numFmt formatCode="#,##0" sourceLinked="1"/>
        <c:tickLblPos val="nextTo"/>
        <c:crossAx val="63333888"/>
        <c:crosses val="autoZero"/>
        <c:crossBetween val="midCat"/>
        <c:majorUnit val="10"/>
      </c:valAx>
      <c:valAx>
        <c:axId val="633338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1" i="0" baseline="0"/>
                  <a:t>Q (m</a:t>
                </a:r>
                <a:r>
                  <a:rPr lang="cs-CZ" sz="1400" b="1" i="0" baseline="30000"/>
                  <a:t>3</a:t>
                </a:r>
                <a:r>
                  <a:rPr lang="cs-CZ" sz="1400" b="1" i="0" baseline="0"/>
                  <a:t>/s)</a:t>
                </a:r>
                <a:endParaRPr lang="cs-CZ" sz="1400"/>
              </a:p>
            </c:rich>
          </c:tx>
          <c:layout/>
        </c:title>
        <c:numFmt formatCode="0.00" sourceLinked="1"/>
        <c:tickLblPos val="nextTo"/>
        <c:crossAx val="63295488"/>
        <c:crosses val="autoZero"/>
        <c:crossBetween val="midCat"/>
        <c:majorUnit val="2.5"/>
      </c:valAx>
      <c:valAx>
        <c:axId val="63578112"/>
        <c:scaling>
          <c:orientation val="minMax"/>
          <c:max val="270"/>
          <c:min val="266.3"/>
        </c:scaling>
        <c:axPos val="r"/>
        <c:majorGridlines>
          <c:spPr>
            <a:ln w="19050">
              <a:solidFill>
                <a:schemeClr val="bg2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1400" b="1" i="0" baseline="0"/>
                  <a:t>Kóta hladiny H ( m n.m.)</a:t>
                </a:r>
                <a:endParaRPr lang="cs-CZ" sz="1400"/>
              </a:p>
            </c:rich>
          </c:tx>
          <c:layout/>
        </c:title>
        <c:numFmt formatCode="#,##0.00" sourceLinked="1"/>
        <c:tickLblPos val="nextTo"/>
        <c:spPr>
          <a:ln w="15875">
            <a:solidFill>
              <a:schemeClr val="accent1"/>
            </a:solidFill>
            <a:prstDash val="dash"/>
          </a:ln>
        </c:spPr>
        <c:crossAx val="87915136"/>
        <c:crosses val="max"/>
        <c:crossBetween val="midCat"/>
        <c:majorUnit val="0.2"/>
      </c:valAx>
      <c:valAx>
        <c:axId val="87915136"/>
        <c:scaling>
          <c:orientation val="minMax"/>
        </c:scaling>
        <c:delete val="1"/>
        <c:axPos val="b"/>
        <c:numFmt formatCode="#,##0" sourceLinked="1"/>
        <c:tickLblPos val="none"/>
        <c:crossAx val="63578112"/>
        <c:crosses val="autoZero"/>
        <c:crossBetween val="midCat"/>
      </c:valAx>
    </c:plotArea>
    <c:legend>
      <c:legendPos val="t"/>
      <c:layout/>
    </c:legend>
    <c:plotVisOnly val="1"/>
  </c:chart>
  <c:spPr>
    <a:solidFill>
      <a:schemeClr val="tx2">
        <a:lumMod val="40000"/>
        <a:lumOff val="60000"/>
      </a:schemeClr>
    </a:solidFill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 xml:space="preserve">&amp;COprava výpustního zařízení v NPP Swamp
Hydrotechnické výpočty-&amp;"Arial,Tučné"PŘÍLOHA č.13&amp;"Arial,Obyčejné"    </oddHeader>
    <oddFooter>&amp;CStránka &amp;P z &amp;N&amp;RMV projekt spol. s r.o.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19439" y="-19439"/>
    <xdr:ext cx="9149773" cy="565727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6"/>
  <sheetViews>
    <sheetView tabSelected="1" topLeftCell="A9" zoomScaleNormal="100" workbookViewId="0">
      <selection activeCell="A93" sqref="A24:A93"/>
    </sheetView>
  </sheetViews>
  <sheetFormatPr defaultRowHeight="12.75"/>
  <cols>
    <col min="1" max="1" width="9.140625" style="5"/>
    <col min="2" max="3" width="9.7109375" style="2" customWidth="1"/>
    <col min="4" max="4" width="10" customWidth="1"/>
    <col min="5" max="5" width="12.28515625" customWidth="1"/>
    <col min="6" max="6" width="12.140625" customWidth="1"/>
    <col min="7" max="7" width="9.7109375" style="2" customWidth="1"/>
    <col min="8" max="8" width="11.28515625" style="2" customWidth="1"/>
    <col min="9" max="9" width="13.42578125" style="13" customWidth="1"/>
    <col min="17" max="18" width="11.7109375" bestFit="1" customWidth="1"/>
  </cols>
  <sheetData>
    <row r="1" spans="1:18">
      <c r="I1" s="27" t="s">
        <v>9</v>
      </c>
      <c r="J1" s="33">
        <v>23.5</v>
      </c>
    </row>
    <row r="2" spans="1:18">
      <c r="A2" s="6"/>
      <c r="I2" s="27" t="s">
        <v>5</v>
      </c>
      <c r="J2" s="33">
        <v>0.41</v>
      </c>
    </row>
    <row r="3" spans="1:18" ht="24" customHeight="1">
      <c r="A3" s="85" t="s">
        <v>7</v>
      </c>
      <c r="B3" s="85"/>
      <c r="C3" s="85"/>
      <c r="D3" s="85"/>
      <c r="E3" s="85"/>
      <c r="F3" s="85"/>
      <c r="G3" s="85"/>
      <c r="H3" s="85"/>
      <c r="I3" s="27" t="s">
        <v>14</v>
      </c>
      <c r="J3" s="33">
        <v>1.77</v>
      </c>
    </row>
    <row r="4" spans="1:18" ht="24" customHeight="1" thickBot="1">
      <c r="A4" s="86" t="s">
        <v>18</v>
      </c>
      <c r="B4" s="86"/>
      <c r="C4" s="86"/>
      <c r="D4" s="86"/>
      <c r="E4" s="86"/>
      <c r="F4" s="86"/>
      <c r="G4" s="86"/>
      <c r="H4" s="86"/>
      <c r="I4" s="27" t="s">
        <v>15</v>
      </c>
      <c r="J4" s="33">
        <v>19.62</v>
      </c>
      <c r="L4" s="51" t="s">
        <v>13</v>
      </c>
      <c r="M4" s="51" t="s">
        <v>11</v>
      </c>
      <c r="N4" s="52" t="s">
        <v>12</v>
      </c>
    </row>
    <row r="5" spans="1:18" ht="42" thickBot="1">
      <c r="A5" s="28" t="s">
        <v>0</v>
      </c>
      <c r="B5" s="10" t="s">
        <v>6</v>
      </c>
      <c r="C5" s="20" t="s">
        <v>1</v>
      </c>
      <c r="D5" s="9" t="s">
        <v>10</v>
      </c>
      <c r="E5" s="7" t="s">
        <v>2</v>
      </c>
      <c r="F5" s="20" t="s">
        <v>3</v>
      </c>
      <c r="G5" s="9" t="s">
        <v>4</v>
      </c>
      <c r="H5" s="23" t="s">
        <v>8</v>
      </c>
      <c r="I5" s="27" t="s">
        <v>16</v>
      </c>
      <c r="J5" s="33">
        <v>0.63</v>
      </c>
      <c r="L5" s="9" t="s">
        <v>10</v>
      </c>
      <c r="M5" s="9" t="s">
        <v>10</v>
      </c>
      <c r="N5" s="9" t="s">
        <v>10</v>
      </c>
      <c r="Q5" s="12"/>
    </row>
    <row r="6" spans="1:18">
      <c r="A6" s="47">
        <v>1</v>
      </c>
      <c r="B6" s="76">
        <v>0</v>
      </c>
      <c r="C6" s="77">
        <v>0</v>
      </c>
      <c r="D6" s="71">
        <f>L6</f>
        <v>0</v>
      </c>
      <c r="E6" s="59">
        <f>60*60*D6</f>
        <v>0</v>
      </c>
      <c r="F6" s="16">
        <f t="shared" ref="F6:F37" si="0">C6-E6</f>
        <v>0</v>
      </c>
      <c r="G6" s="29">
        <v>6.6260000000000003</v>
      </c>
      <c r="H6" s="34">
        <v>266.3</v>
      </c>
      <c r="I6" s="27" t="s">
        <v>17</v>
      </c>
      <c r="J6" s="33">
        <v>0.75</v>
      </c>
      <c r="L6" s="53">
        <f>M6+N6</f>
        <v>0</v>
      </c>
      <c r="M6" s="53">
        <v>0</v>
      </c>
      <c r="N6" s="54"/>
      <c r="Q6" s="12"/>
    </row>
    <row r="7" spans="1:18">
      <c r="A7" s="48">
        <v>2</v>
      </c>
      <c r="B7" s="78">
        <v>0</v>
      </c>
      <c r="C7" s="79">
        <v>0</v>
      </c>
      <c r="D7" s="72">
        <f>L7</f>
        <v>0</v>
      </c>
      <c r="E7" s="60">
        <f t="shared" ref="E7:E38" si="1">60*60*D7+E6</f>
        <v>0</v>
      </c>
      <c r="F7" s="18">
        <f t="shared" si="0"/>
        <v>0</v>
      </c>
      <c r="G7" s="30">
        <f t="shared" ref="G7:G14" si="2">F7/1000000+$G$6</f>
        <v>6.6260000000000003</v>
      </c>
      <c r="H7" s="35">
        <v>266.3</v>
      </c>
      <c r="I7" s="11"/>
      <c r="L7" s="55">
        <f>M7+N7</f>
        <v>0</v>
      </c>
      <c r="M7" s="55">
        <f>$J$2*24.73*SQRT(2*9.81)*((H7-266.3)^1.5)</f>
        <v>0</v>
      </c>
      <c r="N7" s="56"/>
      <c r="Q7" s="12"/>
    </row>
    <row r="8" spans="1:18">
      <c r="A8" s="48">
        <v>3</v>
      </c>
      <c r="B8" s="78">
        <v>0</v>
      </c>
      <c r="C8" s="79">
        <v>0</v>
      </c>
      <c r="D8" s="73">
        <f t="shared" ref="D8:D71" si="3">L8</f>
        <v>0</v>
      </c>
      <c r="E8" s="61">
        <f t="shared" si="1"/>
        <v>0</v>
      </c>
      <c r="F8" s="15">
        <f t="shared" si="0"/>
        <v>0</v>
      </c>
      <c r="G8" s="31">
        <f t="shared" si="2"/>
        <v>6.6260000000000003</v>
      </c>
      <c r="H8" s="36">
        <v>266.3</v>
      </c>
      <c r="I8" s="11"/>
      <c r="L8" s="53">
        <f t="shared" ref="L8:L71" si="4">M8+N8</f>
        <v>0</v>
      </c>
      <c r="M8" s="53">
        <f>$J$2*24.73*SQRT(2*9.81)*((H8-266.3)^1.5)</f>
        <v>0</v>
      </c>
      <c r="N8" s="54"/>
      <c r="Q8" s="12"/>
    </row>
    <row r="9" spans="1:18">
      <c r="A9" s="48">
        <v>4</v>
      </c>
      <c r="B9" s="78">
        <v>0</v>
      </c>
      <c r="C9" s="79">
        <v>0</v>
      </c>
      <c r="D9" s="72">
        <f t="shared" si="3"/>
        <v>0</v>
      </c>
      <c r="E9" s="60">
        <f t="shared" si="1"/>
        <v>0</v>
      </c>
      <c r="F9" s="18">
        <f t="shared" si="0"/>
        <v>0</v>
      </c>
      <c r="G9" s="30">
        <f t="shared" si="2"/>
        <v>6.6260000000000003</v>
      </c>
      <c r="H9" s="35">
        <v>266.3</v>
      </c>
      <c r="I9" s="11"/>
      <c r="L9" s="55">
        <f t="shared" si="4"/>
        <v>0</v>
      </c>
      <c r="M9" s="55">
        <f>$J$2*24.73*SQRT(2*9.81)*((H9-266.3)^1.5)</f>
        <v>0</v>
      </c>
      <c r="N9" s="56"/>
      <c r="Q9" s="12"/>
    </row>
    <row r="10" spans="1:18">
      <c r="A10" s="48">
        <v>5</v>
      </c>
      <c r="B10" s="78">
        <v>0</v>
      </c>
      <c r="C10" s="79">
        <v>0</v>
      </c>
      <c r="D10" s="73">
        <f t="shared" si="3"/>
        <v>1.6572834739477979E-5</v>
      </c>
      <c r="E10" s="61">
        <f t="shared" si="1"/>
        <v>5.9662205062120721E-2</v>
      </c>
      <c r="F10" s="15">
        <f t="shared" si="0"/>
        <v>-5.9662205062120721E-2</v>
      </c>
      <c r="G10" s="31">
        <f t="shared" si="2"/>
        <v>6.6259999403377954</v>
      </c>
      <c r="H10" s="36">
        <v>266.30005144694019</v>
      </c>
      <c r="I10" s="11"/>
      <c r="L10" s="53">
        <f t="shared" si="4"/>
        <v>1.6572834739477979E-5</v>
      </c>
      <c r="M10" s="53">
        <f>$J$2*24.73*SQRT(2*9.81)*((H10-266.3)^1.5)</f>
        <v>1.6572834739477979E-5</v>
      </c>
      <c r="N10" s="54"/>
      <c r="Q10" s="12"/>
    </row>
    <row r="11" spans="1:18">
      <c r="A11" s="48">
        <v>6</v>
      </c>
      <c r="B11" s="78">
        <v>1.1322737734809112E-2</v>
      </c>
      <c r="C11" s="79">
        <v>40.761855845312802</v>
      </c>
      <c r="D11" s="72">
        <f t="shared" si="3"/>
        <v>4.4746653821310699E-4</v>
      </c>
      <c r="E11" s="60">
        <f t="shared" si="1"/>
        <v>1.6705417426293059</v>
      </c>
      <c r="F11" s="18">
        <f t="shared" si="0"/>
        <v>39.091314102683498</v>
      </c>
      <c r="G11" s="30">
        <f t="shared" si="2"/>
        <v>6.6260390913141034</v>
      </c>
      <c r="H11" s="35">
        <v>266.30046302246177</v>
      </c>
      <c r="I11" s="11"/>
      <c r="L11" s="55">
        <f t="shared" si="4"/>
        <v>4.4746653821310699E-4</v>
      </c>
      <c r="M11" s="55">
        <f t="shared" ref="M11:M24" si="5">$J$2*24.73*SQRT(2*9.81)*((H11-266.3)^1.5)</f>
        <v>4.4746653821310699E-4</v>
      </c>
      <c r="N11" s="56"/>
      <c r="Q11" s="12"/>
    </row>
    <row r="12" spans="1:18">
      <c r="A12" s="48">
        <v>7</v>
      </c>
      <c r="B12" s="78">
        <v>9.2698282254167472E-2</v>
      </c>
      <c r="C12" s="79">
        <v>374.47567196031571</v>
      </c>
      <c r="D12" s="73">
        <f t="shared" si="3"/>
        <v>5.5113584271540726E-3</v>
      </c>
      <c r="E12" s="61">
        <f t="shared" si="1"/>
        <v>21.511432080383969</v>
      </c>
      <c r="F12" s="15">
        <f t="shared" si="0"/>
        <v>352.96423987993171</v>
      </c>
      <c r="G12" s="31">
        <f t="shared" si="2"/>
        <v>6.6263529642398806</v>
      </c>
      <c r="H12" s="36">
        <v>266.30246945312928</v>
      </c>
      <c r="I12" s="11"/>
      <c r="L12" s="53">
        <f t="shared" si="4"/>
        <v>5.5113584271540726E-3</v>
      </c>
      <c r="M12" s="53">
        <f t="shared" si="5"/>
        <v>5.5113584271540726E-3</v>
      </c>
      <c r="N12" s="54"/>
      <c r="Q12" s="14"/>
      <c r="R12" s="4"/>
    </row>
    <row r="13" spans="1:18">
      <c r="A13" s="48">
        <v>8</v>
      </c>
      <c r="B13" s="78">
        <v>0.46222148032057747</v>
      </c>
      <c r="C13" s="79">
        <v>2038.4730011143947</v>
      </c>
      <c r="D13" s="72">
        <f t="shared" si="3"/>
        <v>0</v>
      </c>
      <c r="E13" s="60">
        <f t="shared" si="1"/>
        <v>21.511432080383969</v>
      </c>
      <c r="F13" s="18">
        <f t="shared" si="0"/>
        <v>2016.9615690340108</v>
      </c>
      <c r="G13" s="30">
        <f t="shared" si="2"/>
        <v>6.6280169615690347</v>
      </c>
      <c r="H13" s="35">
        <v>266.3</v>
      </c>
      <c r="I13" s="11"/>
      <c r="L13" s="55">
        <f t="shared" si="4"/>
        <v>0</v>
      </c>
      <c r="M13" s="55">
        <f t="shared" si="5"/>
        <v>0</v>
      </c>
      <c r="N13" s="56"/>
      <c r="Q13" s="12"/>
    </row>
    <row r="14" spans="1:18">
      <c r="A14" s="48">
        <v>9</v>
      </c>
      <c r="B14" s="78">
        <v>1.4903147862104331</v>
      </c>
      <c r="C14" s="79">
        <v>7403.6062314719538</v>
      </c>
      <c r="D14" s="73">
        <f t="shared" si="3"/>
        <v>4.4911491136326059E-2</v>
      </c>
      <c r="E14" s="61">
        <f t="shared" si="1"/>
        <v>183.19280017115778</v>
      </c>
      <c r="F14" s="15">
        <f t="shared" si="0"/>
        <v>7220.4134313007962</v>
      </c>
      <c r="G14" s="31">
        <f t="shared" si="2"/>
        <v>6.6332204134313013</v>
      </c>
      <c r="H14" s="36">
        <v>266.31</v>
      </c>
      <c r="I14" s="11"/>
      <c r="L14" s="53">
        <f t="shared" si="4"/>
        <v>4.4911491136326059E-2</v>
      </c>
      <c r="M14" s="53">
        <f t="shared" si="5"/>
        <v>4.4911491136326059E-2</v>
      </c>
      <c r="N14" s="54"/>
      <c r="Q14" s="12"/>
    </row>
    <row r="15" spans="1:18">
      <c r="A15" s="48">
        <v>10</v>
      </c>
      <c r="B15" s="78">
        <v>3.6028500254930131</v>
      </c>
      <c r="C15" s="79">
        <v>20373.866323246802</v>
      </c>
      <c r="D15" s="72">
        <f t="shared" si="3"/>
        <v>0.12702887974278285</v>
      </c>
      <c r="E15" s="60">
        <f t="shared" si="1"/>
        <v>640.49676724517599</v>
      </c>
      <c r="F15" s="18">
        <f t="shared" si="0"/>
        <v>19733.369556001628</v>
      </c>
      <c r="G15" s="30">
        <f t="shared" ref="G15:G78" si="6">F15/1000000+$G$6</f>
        <v>6.6457333695560017</v>
      </c>
      <c r="H15" s="35">
        <v>266.32</v>
      </c>
      <c r="I15" s="11"/>
      <c r="L15" s="55">
        <f t="shared" si="4"/>
        <v>0.12702887974278285</v>
      </c>
      <c r="M15" s="55">
        <f t="shared" si="5"/>
        <v>0.12702887974278285</v>
      </c>
      <c r="N15" s="56"/>
      <c r="Q15" s="12"/>
    </row>
    <row r="16" spans="1:18">
      <c r="A16" s="48">
        <v>11</v>
      </c>
      <c r="B16" s="78">
        <v>7.0435298365773509</v>
      </c>
      <c r="C16" s="79">
        <v>45730.573734925267</v>
      </c>
      <c r="D16" s="73">
        <f t="shared" si="3"/>
        <v>0.50212573575937836</v>
      </c>
      <c r="E16" s="61">
        <f t="shared" si="1"/>
        <v>2448.1494159789381</v>
      </c>
      <c r="F16" s="15">
        <f t="shared" si="0"/>
        <v>43282.42431894633</v>
      </c>
      <c r="G16" s="31">
        <f t="shared" si="6"/>
        <v>6.669282424318947</v>
      </c>
      <c r="H16" s="36">
        <v>266.35000000000002</v>
      </c>
      <c r="I16" s="11"/>
      <c r="L16" s="53">
        <f t="shared" si="4"/>
        <v>0.50212573575937836</v>
      </c>
      <c r="M16" s="53">
        <f t="shared" si="5"/>
        <v>0.50212573575937836</v>
      </c>
      <c r="N16" s="54"/>
      <c r="Q16" s="12"/>
    </row>
    <row r="17" spans="1:17">
      <c r="A17" s="48">
        <v>12</v>
      </c>
      <c r="B17" s="78">
        <v>11.825581083187322</v>
      </c>
      <c r="C17" s="79">
        <v>88302.665634399629</v>
      </c>
      <c r="D17" s="72">
        <f t="shared" si="3"/>
        <v>1.4202260510537521</v>
      </c>
      <c r="E17" s="60">
        <f t="shared" si="1"/>
        <v>7560.9631997724455</v>
      </c>
      <c r="F17" s="18">
        <f t="shared" si="0"/>
        <v>80741.702434627179</v>
      </c>
      <c r="G17" s="30">
        <f t="shared" si="6"/>
        <v>6.7067417024346279</v>
      </c>
      <c r="H17" s="35">
        <v>266.39999999999998</v>
      </c>
      <c r="I17" s="11"/>
      <c r="L17" s="55">
        <f t="shared" si="4"/>
        <v>1.4202260510537521</v>
      </c>
      <c r="M17" s="55">
        <f t="shared" si="5"/>
        <v>1.4202260510537521</v>
      </c>
      <c r="N17" s="56"/>
      <c r="Q17" s="12"/>
    </row>
    <row r="18" spans="1:17">
      <c r="A18" s="48">
        <v>13</v>
      </c>
      <c r="B18" s="78">
        <v>17.653924555146101</v>
      </c>
      <c r="C18" s="79">
        <v>151856.79403292559</v>
      </c>
      <c r="D18" s="73">
        <f t="shared" si="3"/>
        <v>3.1479719699088209</v>
      </c>
      <c r="E18" s="62">
        <f t="shared" si="1"/>
        <v>18893.662291444201</v>
      </c>
      <c r="F18" s="15">
        <f t="shared" si="0"/>
        <v>132963.1317414814</v>
      </c>
      <c r="G18" s="31">
        <f t="shared" si="6"/>
        <v>6.7589631317414813</v>
      </c>
      <c r="H18" s="37">
        <v>266.47000000000003</v>
      </c>
      <c r="I18" s="11"/>
      <c r="L18" s="53">
        <f t="shared" si="4"/>
        <v>3.1479719699088209</v>
      </c>
      <c r="M18" s="53">
        <f t="shared" si="5"/>
        <v>3.1479719699088209</v>
      </c>
      <c r="N18" s="54"/>
    </row>
    <row r="19" spans="1:17">
      <c r="A19" s="48">
        <v>14</v>
      </c>
      <c r="B19" s="78">
        <v>24.324803780011681</v>
      </c>
      <c r="C19" s="79">
        <v>239426.08764096763</v>
      </c>
      <c r="D19" s="72">
        <f t="shared" si="3"/>
        <v>4.3220164618218693</v>
      </c>
      <c r="E19" s="60">
        <f t="shared" si="1"/>
        <v>34452.921554002933</v>
      </c>
      <c r="F19" s="18">
        <f t="shared" si="0"/>
        <v>204973.16608696469</v>
      </c>
      <c r="G19" s="30">
        <f t="shared" si="6"/>
        <v>6.8309731660869648</v>
      </c>
      <c r="H19" s="35">
        <v>266.51</v>
      </c>
      <c r="I19" s="11"/>
      <c r="L19" s="55">
        <f t="shared" si="4"/>
        <v>4.3220164618218693</v>
      </c>
      <c r="M19" s="55">
        <f t="shared" si="5"/>
        <v>4.3220164618218693</v>
      </c>
      <c r="N19" s="56"/>
    </row>
    <row r="20" spans="1:17">
      <c r="A20" s="48">
        <v>15</v>
      </c>
      <c r="B20" s="78">
        <v>30.970284385872059</v>
      </c>
      <c r="C20" s="79">
        <v>350919.11143010703</v>
      </c>
      <c r="D20" s="73">
        <f t="shared" si="3"/>
        <v>4.9539227338686764</v>
      </c>
      <c r="E20" s="62">
        <f t="shared" si="1"/>
        <v>52287.043395930166</v>
      </c>
      <c r="F20" s="15">
        <f t="shared" si="0"/>
        <v>298632.06803417689</v>
      </c>
      <c r="G20" s="31">
        <f t="shared" si="6"/>
        <v>6.9246320680341773</v>
      </c>
      <c r="H20" s="38">
        <v>266.52999999999997</v>
      </c>
      <c r="I20" s="21"/>
      <c r="L20" s="53">
        <f t="shared" si="4"/>
        <v>4.9539227338686764</v>
      </c>
      <c r="M20" s="53">
        <f t="shared" si="5"/>
        <v>4.9539227338686764</v>
      </c>
      <c r="N20" s="54"/>
    </row>
    <row r="21" spans="1:17">
      <c r="A21" s="48">
        <v>16</v>
      </c>
      <c r="B21" s="78">
        <v>37.574493519909524</v>
      </c>
      <c r="C21" s="79">
        <v>486187.28810178128</v>
      </c>
      <c r="D21" s="72">
        <f t="shared" si="3"/>
        <v>5.9541188119133892</v>
      </c>
      <c r="E21" s="60">
        <f t="shared" si="1"/>
        <v>73721.871118818366</v>
      </c>
      <c r="F21" s="18">
        <f t="shared" si="0"/>
        <v>412465.41698296292</v>
      </c>
      <c r="G21" s="30">
        <f t="shared" si="6"/>
        <v>7.0384654169829632</v>
      </c>
      <c r="H21" s="39">
        <v>266.56</v>
      </c>
      <c r="I21" s="21"/>
      <c r="L21" s="55">
        <f t="shared" si="4"/>
        <v>5.9541188119133892</v>
      </c>
      <c r="M21" s="55">
        <f t="shared" si="5"/>
        <v>5.9541188119133892</v>
      </c>
      <c r="N21" s="56"/>
    </row>
    <row r="22" spans="1:17">
      <c r="A22" s="48">
        <v>17</v>
      </c>
      <c r="B22" s="78">
        <v>43.409920291736931</v>
      </c>
      <c r="C22" s="79">
        <v>642463.00115203427</v>
      </c>
      <c r="D22" s="73">
        <f t="shared" si="3"/>
        <v>7.0138176636032661</v>
      </c>
      <c r="E22" s="62">
        <f t="shared" si="1"/>
        <v>98971.614707790126</v>
      </c>
      <c r="F22" s="15">
        <f t="shared" si="0"/>
        <v>543491.38644424418</v>
      </c>
      <c r="G22" s="31">
        <f t="shared" si="6"/>
        <v>7.1694913864442444</v>
      </c>
      <c r="H22" s="38">
        <v>266.58999999999997</v>
      </c>
      <c r="I22" s="21"/>
      <c r="L22" s="53">
        <f t="shared" si="4"/>
        <v>7.0138176636032661</v>
      </c>
      <c r="M22" s="53">
        <f t="shared" si="5"/>
        <v>7.0138176636032661</v>
      </c>
      <c r="N22" s="54"/>
    </row>
    <row r="23" spans="1:17" s="8" customFormat="1">
      <c r="A23" s="49">
        <v>18</v>
      </c>
      <c r="B23" s="78">
        <v>48.27603663350876</v>
      </c>
      <c r="C23" s="79">
        <v>816256.7330326658</v>
      </c>
      <c r="D23" s="72">
        <f t="shared" si="3"/>
        <v>8.1298483035489308</v>
      </c>
      <c r="E23" s="63">
        <f t="shared" si="1"/>
        <v>128239.06860056627</v>
      </c>
      <c r="F23" s="26">
        <f t="shared" si="0"/>
        <v>688017.66443209955</v>
      </c>
      <c r="G23" s="30">
        <f t="shared" si="6"/>
        <v>7.3140176644321002</v>
      </c>
      <c r="H23" s="39">
        <v>266.62</v>
      </c>
      <c r="I23" s="21"/>
      <c r="L23" s="55">
        <f t="shared" si="4"/>
        <v>8.1298483035489308</v>
      </c>
      <c r="M23" s="55">
        <f t="shared" si="5"/>
        <v>8.1298483035489308</v>
      </c>
      <c r="N23" s="56"/>
    </row>
    <row r="24" spans="1:17">
      <c r="A24" s="48">
        <v>19</v>
      </c>
      <c r="B24" s="78">
        <v>52.109351133954185</v>
      </c>
      <c r="C24" s="79">
        <v>1003850.3971149009</v>
      </c>
      <c r="D24" s="73">
        <f t="shared" si="3"/>
        <v>9.2994987659280017</v>
      </c>
      <c r="E24" s="62">
        <f t="shared" si="1"/>
        <v>161717.26415790708</v>
      </c>
      <c r="F24" s="15">
        <f t="shared" si="0"/>
        <v>842133.13295699377</v>
      </c>
      <c r="G24" s="31">
        <f t="shared" si="6"/>
        <v>7.4681331329569938</v>
      </c>
      <c r="H24" s="75">
        <v>266.64999999999998</v>
      </c>
      <c r="I24" s="21"/>
      <c r="L24" s="53">
        <f t="shared" si="4"/>
        <v>9.2994987659280017</v>
      </c>
      <c r="M24" s="53">
        <f t="shared" si="5"/>
        <v>9.2994987659280017</v>
      </c>
      <c r="N24" s="54"/>
    </row>
    <row r="25" spans="1:17">
      <c r="A25" s="48">
        <v>20</v>
      </c>
      <c r="B25" s="78">
        <v>54.69610834787963</v>
      </c>
      <c r="C25" s="79">
        <v>1200756.3871672675</v>
      </c>
      <c r="D25" s="72">
        <f t="shared" si="3"/>
        <v>10.524252125502718</v>
      </c>
      <c r="E25" s="64">
        <f t="shared" si="1"/>
        <v>199604.57180971687</v>
      </c>
      <c r="F25" s="18">
        <f t="shared" si="0"/>
        <v>1001151.8153575506</v>
      </c>
      <c r="G25" s="30">
        <f t="shared" si="6"/>
        <v>7.6271518153575508</v>
      </c>
      <c r="H25" s="83">
        <v>266.69</v>
      </c>
      <c r="I25" s="24"/>
      <c r="L25" s="55">
        <f t="shared" si="4"/>
        <v>10.524252125502718</v>
      </c>
      <c r="M25" s="55"/>
      <c r="N25" s="56">
        <f t="shared" ref="N25:N88" si="7">$J$5*$J$3*($J$4*(H25-261.4-$J$6))^0.5</f>
        <v>10.524252125502718</v>
      </c>
    </row>
    <row r="26" spans="1:17">
      <c r="A26" s="48">
        <v>21</v>
      </c>
      <c r="B26" s="80">
        <v>56.270699456390119</v>
      </c>
      <c r="C26" s="79">
        <v>1403330.9052102719</v>
      </c>
      <c r="D26" s="73">
        <f t="shared" si="3"/>
        <v>10.57051279737161</v>
      </c>
      <c r="E26" s="65">
        <f t="shared" si="1"/>
        <v>237658.41788025468</v>
      </c>
      <c r="F26" s="15">
        <f t="shared" si="0"/>
        <v>1165672.4873300171</v>
      </c>
      <c r="G26" s="31">
        <f t="shared" si="6"/>
        <v>7.7916724873300174</v>
      </c>
      <c r="H26" s="40">
        <v>266.73</v>
      </c>
      <c r="I26" s="25"/>
      <c r="L26" s="53">
        <f t="shared" si="4"/>
        <v>10.57051279737161</v>
      </c>
      <c r="M26" s="53"/>
      <c r="N26" s="54">
        <f t="shared" si="7"/>
        <v>10.57051279737161</v>
      </c>
    </row>
    <row r="27" spans="1:17">
      <c r="A27" s="48">
        <v>22</v>
      </c>
      <c r="B27" s="78">
        <v>55.440586871901246</v>
      </c>
      <c r="C27" s="79">
        <v>1602917.0179491164</v>
      </c>
      <c r="D27" s="72">
        <f t="shared" si="3"/>
        <v>10.662432030071404</v>
      </c>
      <c r="E27" s="64">
        <f t="shared" si="1"/>
        <v>276043.17318851175</v>
      </c>
      <c r="F27" s="18">
        <f t="shared" si="0"/>
        <v>1326873.8447606047</v>
      </c>
      <c r="G27" s="30">
        <f t="shared" si="6"/>
        <v>7.9528738447606049</v>
      </c>
      <c r="H27" s="41">
        <v>266.81</v>
      </c>
      <c r="I27" s="25"/>
      <c r="L27" s="55">
        <f t="shared" si="4"/>
        <v>10.662432030071404</v>
      </c>
      <c r="M27" s="55"/>
      <c r="N27" s="56">
        <f t="shared" si="7"/>
        <v>10.662432030071404</v>
      </c>
    </row>
    <row r="28" spans="1:17">
      <c r="A28" s="48">
        <v>23</v>
      </c>
      <c r="B28" s="78">
        <v>53.711332061232454</v>
      </c>
      <c r="C28" s="79">
        <v>1796277.8133695533</v>
      </c>
      <c r="D28" s="73">
        <f t="shared" si="3"/>
        <v>10.776228551377015</v>
      </c>
      <c r="E28" s="65">
        <f t="shared" si="1"/>
        <v>314837.59597346903</v>
      </c>
      <c r="F28" s="15">
        <f t="shared" si="0"/>
        <v>1481440.2173960842</v>
      </c>
      <c r="G28" s="31">
        <f t="shared" si="6"/>
        <v>8.1074402173960838</v>
      </c>
      <c r="H28" s="40">
        <v>266.91000000000003</v>
      </c>
      <c r="I28" s="25"/>
      <c r="L28" s="53">
        <f t="shared" si="4"/>
        <v>10.776228551377015</v>
      </c>
      <c r="M28" s="53"/>
      <c r="N28" s="54">
        <f t="shared" si="7"/>
        <v>10.776228551377015</v>
      </c>
    </row>
    <row r="29" spans="1:17">
      <c r="A29" s="48">
        <v>24</v>
      </c>
      <c r="B29" s="78">
        <v>51.251106892254697</v>
      </c>
      <c r="C29" s="79">
        <v>1980781.7981816703</v>
      </c>
      <c r="D29" s="72">
        <f t="shared" si="3"/>
        <v>10.888835878418424</v>
      </c>
      <c r="E29" s="64">
        <f t="shared" si="1"/>
        <v>354037.40513577533</v>
      </c>
      <c r="F29" s="18">
        <f t="shared" si="0"/>
        <v>1626744.3930458948</v>
      </c>
      <c r="G29" s="30">
        <f t="shared" si="6"/>
        <v>8.2527443930458944</v>
      </c>
      <c r="H29" s="41">
        <v>267.01</v>
      </c>
      <c r="I29" s="25"/>
      <c r="L29" s="55">
        <f t="shared" si="4"/>
        <v>10.888835878418424</v>
      </c>
      <c r="M29" s="55"/>
      <c r="N29" s="56">
        <f t="shared" si="7"/>
        <v>10.888835878418424</v>
      </c>
    </row>
    <row r="30" spans="1:17">
      <c r="A30" s="48">
        <v>25</v>
      </c>
      <c r="B30" s="78">
        <v>48.224013270577927</v>
      </c>
      <c r="C30" s="79">
        <v>2154388.2459557508</v>
      </c>
      <c r="D30" s="73">
        <f t="shared" si="3"/>
        <v>10.97809012459034</v>
      </c>
      <c r="E30" s="65">
        <f t="shared" si="1"/>
        <v>393558.52958430059</v>
      </c>
      <c r="F30" s="15">
        <f t="shared" si="0"/>
        <v>1760829.7163714501</v>
      </c>
      <c r="G30" s="31">
        <f t="shared" si="6"/>
        <v>8.3868297163714498</v>
      </c>
      <c r="H30" s="40">
        <v>267.08999999999997</v>
      </c>
      <c r="I30" s="25"/>
      <c r="L30" s="53">
        <f t="shared" si="4"/>
        <v>10.97809012459034</v>
      </c>
      <c r="M30" s="53"/>
      <c r="N30" s="54">
        <f t="shared" si="7"/>
        <v>10.97809012459034</v>
      </c>
    </row>
    <row r="31" spans="1:17">
      <c r="A31" s="48">
        <v>26</v>
      </c>
      <c r="B31" s="78">
        <v>45.085727252683554</v>
      </c>
      <c r="C31" s="79">
        <v>2316696.8640654115</v>
      </c>
      <c r="D31" s="72">
        <f t="shared" si="3"/>
        <v>11.055596514008784</v>
      </c>
      <c r="E31" s="64">
        <f t="shared" si="1"/>
        <v>433358.67703473219</v>
      </c>
      <c r="F31" s="18">
        <f t="shared" si="0"/>
        <v>1883338.1870306793</v>
      </c>
      <c r="G31" s="30">
        <f t="shared" si="6"/>
        <v>8.5093381870306803</v>
      </c>
      <c r="H31" s="41">
        <v>267.16000000000003</v>
      </c>
      <c r="I31" s="25"/>
      <c r="L31" s="55">
        <f t="shared" si="4"/>
        <v>11.055596514008784</v>
      </c>
      <c r="M31" s="55"/>
      <c r="N31" s="56">
        <f t="shared" si="7"/>
        <v>11.055596514008784</v>
      </c>
    </row>
    <row r="32" spans="1:17">
      <c r="A32" s="48">
        <v>27</v>
      </c>
      <c r="B32" s="78">
        <v>41.545692178265398</v>
      </c>
      <c r="C32" s="79">
        <v>2466261.3559071668</v>
      </c>
      <c r="D32" s="73">
        <f t="shared" si="3"/>
        <v>11.121600661682438</v>
      </c>
      <c r="E32" s="65">
        <f t="shared" si="1"/>
        <v>473396.43941678898</v>
      </c>
      <c r="F32" s="15">
        <f t="shared" si="0"/>
        <v>1992864.9164903779</v>
      </c>
      <c r="G32" s="31">
        <f t="shared" si="6"/>
        <v>8.6188649164903772</v>
      </c>
      <c r="H32" s="40">
        <v>267.22000000000003</v>
      </c>
      <c r="I32" s="25"/>
      <c r="L32" s="53">
        <f t="shared" si="4"/>
        <v>11.121600661682438</v>
      </c>
      <c r="M32" s="53"/>
      <c r="N32" s="54">
        <f t="shared" si="7"/>
        <v>11.121600661682438</v>
      </c>
    </row>
    <row r="33" spans="1:14">
      <c r="A33" s="48">
        <v>28</v>
      </c>
      <c r="B33" s="78">
        <v>38.050426688717714</v>
      </c>
      <c r="C33" s="79">
        <v>2603242.8919865508</v>
      </c>
      <c r="D33" s="72">
        <f t="shared" si="3"/>
        <v>11.187215394158899</v>
      </c>
      <c r="E33" s="64">
        <f t="shared" si="1"/>
        <v>513670.41483576101</v>
      </c>
      <c r="F33" s="18">
        <f t="shared" si="0"/>
        <v>2089572.4771507897</v>
      </c>
      <c r="G33" s="30">
        <f t="shared" si="6"/>
        <v>8.7155724771507899</v>
      </c>
      <c r="H33" s="41">
        <v>267.27999999999997</v>
      </c>
      <c r="I33" s="25"/>
      <c r="L33" s="55">
        <f t="shared" si="4"/>
        <v>11.187215394158899</v>
      </c>
      <c r="M33" s="55"/>
      <c r="N33" s="56">
        <f t="shared" si="7"/>
        <v>11.187215394158899</v>
      </c>
    </row>
    <row r="34" spans="1:14">
      <c r="A34" s="48">
        <v>29</v>
      </c>
      <c r="B34" s="78">
        <v>34.599930784040474</v>
      </c>
      <c r="C34" s="79">
        <v>2727802.6428090963</v>
      </c>
      <c r="D34" s="73">
        <f t="shared" si="3"/>
        <v>11.241601788584941</v>
      </c>
      <c r="E34" s="65">
        <f t="shared" si="1"/>
        <v>554140.1812746668</v>
      </c>
      <c r="F34" s="15">
        <f t="shared" si="0"/>
        <v>2173662.4615344293</v>
      </c>
      <c r="G34" s="31">
        <f t="shared" si="6"/>
        <v>8.7996624615344299</v>
      </c>
      <c r="H34" s="40">
        <v>267.33</v>
      </c>
      <c r="I34" s="25"/>
      <c r="L34" s="53">
        <f t="shared" si="4"/>
        <v>11.241601788584941</v>
      </c>
      <c r="M34" s="53"/>
      <c r="N34" s="54">
        <f t="shared" si="7"/>
        <v>11.241601788584941</v>
      </c>
    </row>
    <row r="35" spans="1:14">
      <c r="A35" s="48">
        <v>30</v>
      </c>
      <c r="B35" s="78">
        <v>31.194204464233707</v>
      </c>
      <c r="C35" s="79">
        <v>2840101.7788803377</v>
      </c>
      <c r="D35" s="72">
        <f t="shared" si="3"/>
        <v>11.295726327727953</v>
      </c>
      <c r="E35" s="64">
        <f t="shared" si="1"/>
        <v>594804.79605448747</v>
      </c>
      <c r="F35" s="18">
        <f t="shared" si="0"/>
        <v>2245296.9828258501</v>
      </c>
      <c r="G35" s="30">
        <f t="shared" si="6"/>
        <v>8.8712969828258501</v>
      </c>
      <c r="H35" s="41">
        <v>267.38</v>
      </c>
      <c r="I35" s="25"/>
      <c r="L35" s="55">
        <f t="shared" si="4"/>
        <v>11.295726327727953</v>
      </c>
      <c r="M35" s="55"/>
      <c r="N35" s="56">
        <f t="shared" si="7"/>
        <v>11.295726327727953</v>
      </c>
    </row>
    <row r="36" spans="1:14">
      <c r="A36" s="48">
        <v>31</v>
      </c>
      <c r="B36" s="78">
        <v>27.975982333037393</v>
      </c>
      <c r="C36" s="79">
        <v>2940815.3152792724</v>
      </c>
      <c r="D36" s="73">
        <f t="shared" si="3"/>
        <v>11.328076922832629</v>
      </c>
      <c r="E36" s="65">
        <f t="shared" si="1"/>
        <v>635585.87297668494</v>
      </c>
      <c r="F36" s="15">
        <f t="shared" si="0"/>
        <v>2305229.4423025874</v>
      </c>
      <c r="G36" s="31">
        <f t="shared" si="6"/>
        <v>8.9312294423025875</v>
      </c>
      <c r="H36" s="40">
        <v>267.41000000000003</v>
      </c>
      <c r="I36" s="25"/>
      <c r="L36" s="53">
        <f t="shared" si="4"/>
        <v>11.328076922832629</v>
      </c>
      <c r="M36" s="53"/>
      <c r="N36" s="54">
        <f t="shared" si="7"/>
        <v>11.328076922832629</v>
      </c>
    </row>
    <row r="37" spans="1:14">
      <c r="A37" s="48">
        <v>32</v>
      </c>
      <c r="B37" s="78">
        <v>24.94221191875581</v>
      </c>
      <c r="C37" s="79">
        <v>3030607.2781867934</v>
      </c>
      <c r="D37" s="72">
        <f t="shared" si="3"/>
        <v>11.360335394181746</v>
      </c>
      <c r="E37" s="64">
        <f t="shared" si="1"/>
        <v>676483.08039573918</v>
      </c>
      <c r="F37" s="18">
        <f t="shared" si="0"/>
        <v>2354124.1977910544</v>
      </c>
      <c r="G37" s="30">
        <f t="shared" si="6"/>
        <v>8.9801241977910546</v>
      </c>
      <c r="H37" s="41">
        <v>267.44</v>
      </c>
      <c r="I37" s="25"/>
      <c r="L37" s="55">
        <f t="shared" si="4"/>
        <v>11.360335394181746</v>
      </c>
      <c r="M37" s="55"/>
      <c r="N37" s="56">
        <f t="shared" si="7"/>
        <v>11.360335394181746</v>
      </c>
    </row>
    <row r="38" spans="1:14">
      <c r="A38" s="48">
        <v>33</v>
      </c>
      <c r="B38" s="78">
        <v>22.089840749693249</v>
      </c>
      <c r="C38" s="79">
        <v>3110130.7048856891</v>
      </c>
      <c r="D38" s="73">
        <f t="shared" si="3"/>
        <v>11.381790248788723</v>
      </c>
      <c r="E38" s="65">
        <f t="shared" si="1"/>
        <v>717457.52529137861</v>
      </c>
      <c r="F38" s="15">
        <f t="shared" ref="F38:F69" si="8">C38-E38</f>
        <v>2392673.1795943105</v>
      </c>
      <c r="G38" s="31">
        <f t="shared" si="6"/>
        <v>9.0186731795943107</v>
      </c>
      <c r="H38" s="40">
        <v>267.45999999999998</v>
      </c>
      <c r="I38" s="25"/>
      <c r="L38" s="53">
        <f t="shared" si="4"/>
        <v>11.381790248788723</v>
      </c>
      <c r="M38" s="53"/>
      <c r="N38" s="54">
        <f t="shared" si="7"/>
        <v>11.381790248788723</v>
      </c>
    </row>
    <row r="39" spans="1:14">
      <c r="A39" s="48">
        <v>34</v>
      </c>
      <c r="B39" s="78">
        <v>19.555498486198271</v>
      </c>
      <c r="C39" s="79">
        <v>3180530.4994360027</v>
      </c>
      <c r="D39" s="72">
        <f t="shared" si="3"/>
        <v>11.403204736675871</v>
      </c>
      <c r="E39" s="64">
        <f t="shared" ref="E39:E70" si="9">60*60*D39+E38</f>
        <v>758509.06234341173</v>
      </c>
      <c r="F39" s="18">
        <f t="shared" si="8"/>
        <v>2422021.4370925911</v>
      </c>
      <c r="G39" s="30">
        <f t="shared" si="6"/>
        <v>9.0480214370925918</v>
      </c>
      <c r="H39" s="41">
        <v>267.48</v>
      </c>
      <c r="I39" s="25"/>
      <c r="L39" s="55">
        <f t="shared" si="4"/>
        <v>11.403204736675871</v>
      </c>
      <c r="M39" s="55"/>
      <c r="N39" s="56">
        <f t="shared" si="7"/>
        <v>11.403204736675871</v>
      </c>
    </row>
    <row r="40" spans="1:14">
      <c r="A40" s="48">
        <v>35</v>
      </c>
      <c r="B40" s="78">
        <v>17.194415543400414</v>
      </c>
      <c r="C40" s="79">
        <v>3242430.3953922442</v>
      </c>
      <c r="D40" s="73">
        <f t="shared" si="3"/>
        <v>11.413896914117842</v>
      </c>
      <c r="E40" s="65">
        <f t="shared" si="9"/>
        <v>799599.09123423591</v>
      </c>
      <c r="F40" s="15">
        <f t="shared" si="8"/>
        <v>2442831.3041580082</v>
      </c>
      <c r="G40" s="31">
        <f t="shared" si="6"/>
        <v>9.0688313041580084</v>
      </c>
      <c r="H40" s="40">
        <v>267.49</v>
      </c>
      <c r="I40" s="25"/>
      <c r="L40" s="53">
        <f t="shared" si="4"/>
        <v>11.413896914117842</v>
      </c>
      <c r="M40" s="53"/>
      <c r="N40" s="54">
        <f t="shared" si="7"/>
        <v>11.413896914117842</v>
      </c>
    </row>
    <row r="41" spans="1:14">
      <c r="A41" s="48">
        <v>36</v>
      </c>
      <c r="B41" s="78">
        <v>15.003539449603961</v>
      </c>
      <c r="C41" s="79">
        <v>3296443.1374108186</v>
      </c>
      <c r="D41" s="72">
        <f t="shared" si="3"/>
        <v>11.424579084835928</v>
      </c>
      <c r="E41" s="64">
        <f t="shared" si="9"/>
        <v>840727.57593964529</v>
      </c>
      <c r="F41" s="18">
        <f t="shared" si="8"/>
        <v>2455715.5614711735</v>
      </c>
      <c r="G41" s="30">
        <f t="shared" si="6"/>
        <v>9.0817155614711744</v>
      </c>
      <c r="H41" s="42">
        <v>267.5</v>
      </c>
      <c r="I41" s="25"/>
      <c r="L41" s="55">
        <f t="shared" si="4"/>
        <v>11.424579084835928</v>
      </c>
      <c r="M41" s="55"/>
      <c r="N41" s="56">
        <f t="shared" si="7"/>
        <v>11.424579084835928</v>
      </c>
    </row>
    <row r="42" spans="1:14">
      <c r="A42" s="48">
        <v>37</v>
      </c>
      <c r="B42" s="78">
        <v>13.143773325531475</v>
      </c>
      <c r="C42" s="79">
        <v>3343760.721382732</v>
      </c>
      <c r="D42" s="73">
        <f t="shared" si="3"/>
        <v>11.424579084835928</v>
      </c>
      <c r="E42" s="65">
        <f t="shared" si="9"/>
        <v>881856.06064505468</v>
      </c>
      <c r="F42" s="15">
        <f t="shared" si="8"/>
        <v>2461904.6607376775</v>
      </c>
      <c r="G42" s="31">
        <f t="shared" si="6"/>
        <v>9.0879046607376779</v>
      </c>
      <c r="H42" s="42">
        <v>267.5</v>
      </c>
      <c r="I42" s="25"/>
      <c r="L42" s="53">
        <f t="shared" si="4"/>
        <v>11.424579084835928</v>
      </c>
      <c r="M42" s="53"/>
      <c r="N42" s="54">
        <f t="shared" si="7"/>
        <v>11.424579084835928</v>
      </c>
    </row>
    <row r="43" spans="1:14">
      <c r="A43" s="48">
        <v>38</v>
      </c>
      <c r="B43" s="78">
        <v>11.432105912734064</v>
      </c>
      <c r="C43" s="79">
        <v>3384916.3026685747</v>
      </c>
      <c r="D43" s="72">
        <f t="shared" si="3"/>
        <v>11.424579084835928</v>
      </c>
      <c r="E43" s="64">
        <f t="shared" si="9"/>
        <v>922984.54535046406</v>
      </c>
      <c r="F43" s="18">
        <f t="shared" si="8"/>
        <v>2461931.7573181107</v>
      </c>
      <c r="G43" s="30">
        <f t="shared" si="6"/>
        <v>9.0879317573181115</v>
      </c>
      <c r="H43" s="42">
        <v>267.5</v>
      </c>
      <c r="I43" s="25"/>
      <c r="L43" s="55">
        <f t="shared" si="4"/>
        <v>11.424579084835928</v>
      </c>
      <c r="M43" s="55"/>
      <c r="N43" s="56">
        <f t="shared" si="7"/>
        <v>11.424579084835928</v>
      </c>
    </row>
    <row r="44" spans="1:14">
      <c r="A44" s="48">
        <v>39</v>
      </c>
      <c r="B44" s="78">
        <v>9.9196278583728255</v>
      </c>
      <c r="C44" s="79">
        <v>3420626.9629587168</v>
      </c>
      <c r="D44" s="73">
        <f t="shared" si="3"/>
        <v>11.424579084835928</v>
      </c>
      <c r="E44" s="66">
        <f t="shared" si="9"/>
        <v>964113.03005587345</v>
      </c>
      <c r="F44" s="15">
        <f t="shared" si="8"/>
        <v>2456513.9329028432</v>
      </c>
      <c r="G44" s="31">
        <f t="shared" si="6"/>
        <v>9.0825139329028435</v>
      </c>
      <c r="H44" s="42">
        <v>267.5</v>
      </c>
      <c r="I44" s="25"/>
      <c r="L44" s="53">
        <f t="shared" si="4"/>
        <v>11.424579084835928</v>
      </c>
      <c r="M44" s="53"/>
      <c r="N44" s="54">
        <f t="shared" si="7"/>
        <v>11.424579084835928</v>
      </c>
    </row>
    <row r="45" spans="1:14">
      <c r="A45" s="48">
        <v>40</v>
      </c>
      <c r="B45" s="78">
        <v>8.5890132303780415</v>
      </c>
      <c r="C45" s="79">
        <v>3451547.4105880777</v>
      </c>
      <c r="D45" s="72">
        <f t="shared" si="3"/>
        <v>11.413896914117842</v>
      </c>
      <c r="E45" s="64">
        <f t="shared" si="9"/>
        <v>1005203.0589466976</v>
      </c>
      <c r="F45" s="18">
        <f t="shared" si="8"/>
        <v>2446344.3516413802</v>
      </c>
      <c r="G45" s="30">
        <f t="shared" si="6"/>
        <v>9.0723443516413802</v>
      </c>
      <c r="H45" s="41">
        <v>267.49</v>
      </c>
      <c r="I45" s="25"/>
      <c r="L45" s="55">
        <f t="shared" si="4"/>
        <v>11.413896914117842</v>
      </c>
      <c r="M45" s="55"/>
      <c r="N45" s="56">
        <f t="shared" si="7"/>
        <v>11.413896914117842</v>
      </c>
    </row>
    <row r="46" spans="1:14">
      <c r="A46" s="48">
        <v>41</v>
      </c>
      <c r="B46" s="78">
        <v>7.423343092906098</v>
      </c>
      <c r="C46" s="79">
        <v>3478271.4457225399</v>
      </c>
      <c r="D46" s="73">
        <f t="shared" si="3"/>
        <v>11.403204736675871</v>
      </c>
      <c r="E46" s="66">
        <f t="shared" si="9"/>
        <v>1046254.5959987307</v>
      </c>
      <c r="F46" s="15">
        <f t="shared" si="8"/>
        <v>2432016.8497238094</v>
      </c>
      <c r="G46" s="31">
        <f t="shared" si="6"/>
        <v>9.0580168497238098</v>
      </c>
      <c r="H46" s="40">
        <v>267.48</v>
      </c>
      <c r="I46" s="25"/>
      <c r="L46" s="53">
        <f t="shared" si="4"/>
        <v>11.403204736675871</v>
      </c>
      <c r="M46" s="53"/>
      <c r="N46" s="54">
        <f t="shared" si="7"/>
        <v>11.403204736675871</v>
      </c>
    </row>
    <row r="47" spans="1:14">
      <c r="A47" s="48">
        <v>42</v>
      </c>
      <c r="B47" s="78">
        <v>6.3929512855872375</v>
      </c>
      <c r="C47" s="79">
        <v>3501286.070350654</v>
      </c>
      <c r="D47" s="72">
        <f t="shared" si="3"/>
        <v>11.392502524335258</v>
      </c>
      <c r="E47" s="64">
        <f t="shared" si="9"/>
        <v>1087267.6050863378</v>
      </c>
      <c r="F47" s="18">
        <f t="shared" si="8"/>
        <v>2414018.4652643162</v>
      </c>
      <c r="G47" s="30">
        <f t="shared" si="6"/>
        <v>9.0400184652643176</v>
      </c>
      <c r="H47" s="41">
        <v>267.47000000000003</v>
      </c>
      <c r="I47" s="25"/>
      <c r="L47" s="55">
        <f t="shared" si="4"/>
        <v>11.392502524335258</v>
      </c>
      <c r="M47" s="55"/>
      <c r="N47" s="56">
        <f t="shared" si="7"/>
        <v>11.392502524335258</v>
      </c>
    </row>
    <row r="48" spans="1:14">
      <c r="A48" s="48">
        <v>43</v>
      </c>
      <c r="B48" s="78">
        <v>5.5081430555910265</v>
      </c>
      <c r="C48" s="79">
        <v>3521115.3853507815</v>
      </c>
      <c r="D48" s="73">
        <f t="shared" si="3"/>
        <v>11.381790248788723</v>
      </c>
      <c r="E48" s="66">
        <f t="shared" si="9"/>
        <v>1128242.0499819771</v>
      </c>
      <c r="F48" s="15">
        <f t="shared" si="8"/>
        <v>2392873.3353688046</v>
      </c>
      <c r="G48" s="31">
        <f t="shared" si="6"/>
        <v>9.0188733353688058</v>
      </c>
      <c r="H48" s="40">
        <v>267.45999999999998</v>
      </c>
      <c r="I48" s="25"/>
      <c r="L48" s="53">
        <f t="shared" si="4"/>
        <v>11.381790248788723</v>
      </c>
      <c r="M48" s="53"/>
      <c r="N48" s="54">
        <f t="shared" si="7"/>
        <v>11.381790248788723</v>
      </c>
    </row>
    <row r="49" spans="1:14">
      <c r="A49" s="48">
        <v>44</v>
      </c>
      <c r="B49" s="78">
        <v>4.7399644859433785</v>
      </c>
      <c r="C49" s="79">
        <v>3538179.2575001777</v>
      </c>
      <c r="D49" s="72">
        <f t="shared" si="3"/>
        <v>11.371067881595831</v>
      </c>
      <c r="E49" s="64">
        <f t="shared" si="9"/>
        <v>1169177.894355722</v>
      </c>
      <c r="F49" s="18">
        <f t="shared" si="8"/>
        <v>2369001.3631444555</v>
      </c>
      <c r="G49" s="30">
        <f t="shared" si="6"/>
        <v>8.9950013631444552</v>
      </c>
      <c r="H49" s="41">
        <v>267.45</v>
      </c>
      <c r="I49" s="25"/>
      <c r="L49" s="55">
        <f t="shared" si="4"/>
        <v>11.371067881595831</v>
      </c>
      <c r="M49" s="55"/>
      <c r="N49" s="56">
        <f t="shared" si="7"/>
        <v>11.371067881595831</v>
      </c>
    </row>
    <row r="50" spans="1:14">
      <c r="A50" s="48">
        <v>45</v>
      </c>
      <c r="B50" s="78">
        <v>4.0731246257050522</v>
      </c>
      <c r="C50" s="79">
        <v>3552842.506152716</v>
      </c>
      <c r="D50" s="73">
        <f t="shared" si="3"/>
        <v>11.349592757836589</v>
      </c>
      <c r="E50" s="66">
        <f t="shared" si="9"/>
        <v>1210036.4282839338</v>
      </c>
      <c r="F50" s="15">
        <f t="shared" si="8"/>
        <v>2342806.077868782</v>
      </c>
      <c r="G50" s="31">
        <f t="shared" si="6"/>
        <v>8.9688060778687824</v>
      </c>
      <c r="H50" s="40">
        <v>267.43</v>
      </c>
      <c r="I50" s="25"/>
      <c r="L50" s="53">
        <f t="shared" si="4"/>
        <v>11.349592757836589</v>
      </c>
      <c r="M50" s="53"/>
      <c r="N50" s="54">
        <f t="shared" si="7"/>
        <v>11.349592757836589</v>
      </c>
    </row>
    <row r="51" spans="1:14">
      <c r="A51" s="48">
        <v>46</v>
      </c>
      <c r="B51" s="78">
        <v>3.4927395201629086</v>
      </c>
      <c r="C51" s="79">
        <v>3565416.3684253027</v>
      </c>
      <c r="D51" s="72">
        <f t="shared" si="3"/>
        <v>11.338839943714479</v>
      </c>
      <c r="E51" s="64">
        <f t="shared" si="9"/>
        <v>1250856.252081306</v>
      </c>
      <c r="F51" s="18">
        <f t="shared" si="8"/>
        <v>2314560.1163439965</v>
      </c>
      <c r="G51" s="30">
        <f t="shared" si="6"/>
        <v>8.9405601163439972</v>
      </c>
      <c r="H51" s="41">
        <v>267.42</v>
      </c>
      <c r="I51" s="25"/>
      <c r="L51" s="55">
        <f t="shared" si="4"/>
        <v>11.338839943714479</v>
      </c>
      <c r="M51" s="55"/>
      <c r="N51" s="56">
        <f t="shared" si="7"/>
        <v>11.338839943714479</v>
      </c>
    </row>
    <row r="52" spans="1:14">
      <c r="A52" s="48">
        <v>47</v>
      </c>
      <c r="B52" s="78">
        <v>3.0096231617691371</v>
      </c>
      <c r="C52" s="79">
        <v>3576251.0118076717</v>
      </c>
      <c r="D52" s="73">
        <f t="shared" si="3"/>
        <v>11.317303666070377</v>
      </c>
      <c r="E52" s="67">
        <f t="shared" si="9"/>
        <v>1291598.5452791592</v>
      </c>
      <c r="F52" s="15">
        <f t="shared" si="8"/>
        <v>2284652.4665285125</v>
      </c>
      <c r="G52" s="31">
        <f t="shared" si="6"/>
        <v>8.9106524665285125</v>
      </c>
      <c r="H52" s="43">
        <v>267.39999999999998</v>
      </c>
      <c r="I52" s="22"/>
      <c r="L52" s="53">
        <f t="shared" si="4"/>
        <v>11.317303666070377</v>
      </c>
      <c r="M52" s="53"/>
      <c r="N52" s="54">
        <f t="shared" si="7"/>
        <v>11.317303666070377</v>
      </c>
    </row>
    <row r="53" spans="1:14">
      <c r="A53" s="48">
        <v>48</v>
      </c>
      <c r="B53" s="78">
        <v>2.5840076410974562</v>
      </c>
      <c r="C53" s="79">
        <v>3585553.4393156227</v>
      </c>
      <c r="D53" s="72">
        <f t="shared" si="3"/>
        <v>11.295726327727953</v>
      </c>
      <c r="E53" s="68">
        <f t="shared" si="9"/>
        <v>1332263.1600589799</v>
      </c>
      <c r="F53" s="18">
        <f t="shared" si="8"/>
        <v>2253290.2792566428</v>
      </c>
      <c r="G53" s="30">
        <f t="shared" si="6"/>
        <v>8.8792902792566437</v>
      </c>
      <c r="H53" s="44">
        <v>267.38</v>
      </c>
      <c r="I53" s="22"/>
      <c r="L53" s="55">
        <f t="shared" si="4"/>
        <v>11.295726327727953</v>
      </c>
      <c r="M53" s="55"/>
      <c r="N53" s="56">
        <f t="shared" si="7"/>
        <v>11.295726327727953</v>
      </c>
    </row>
    <row r="54" spans="1:14">
      <c r="A54" s="48">
        <v>49</v>
      </c>
      <c r="B54" s="78">
        <v>2.2271139468261496</v>
      </c>
      <c r="C54" s="79">
        <v>3593571.0495241969</v>
      </c>
      <c r="D54" s="73">
        <f t="shared" si="3"/>
        <v>11.274107692930864</v>
      </c>
      <c r="E54" s="67">
        <f t="shared" si="9"/>
        <v>1372849.9477535309</v>
      </c>
      <c r="F54" s="15">
        <f t="shared" si="8"/>
        <v>2220721.101770666</v>
      </c>
      <c r="G54" s="31">
        <f t="shared" si="6"/>
        <v>8.8467211017706653</v>
      </c>
      <c r="H54" s="43">
        <v>267.36</v>
      </c>
      <c r="I54" s="22"/>
      <c r="L54" s="53">
        <f t="shared" si="4"/>
        <v>11.274107692930864</v>
      </c>
      <c r="M54" s="53"/>
      <c r="N54" s="54">
        <f t="shared" si="7"/>
        <v>11.274107692930864</v>
      </c>
    </row>
    <row r="55" spans="1:14">
      <c r="A55" s="48">
        <v>50</v>
      </c>
      <c r="B55" s="78">
        <v>1.9250756148073147</v>
      </c>
      <c r="C55" s="79">
        <v>3600501.3217375032</v>
      </c>
      <c r="D55" s="72">
        <f t="shared" si="3"/>
        <v>11.25244752365804</v>
      </c>
      <c r="E55" s="68">
        <f t="shared" si="9"/>
        <v>1413358.7588386999</v>
      </c>
      <c r="F55" s="18">
        <f t="shared" si="8"/>
        <v>2187142.5628988035</v>
      </c>
      <c r="G55" s="30">
        <f t="shared" si="6"/>
        <v>8.813142562898804</v>
      </c>
      <c r="H55" s="44">
        <v>267.33999999999997</v>
      </c>
      <c r="I55" s="22"/>
      <c r="L55" s="55">
        <f t="shared" si="4"/>
        <v>11.25244752365804</v>
      </c>
      <c r="M55" s="55"/>
      <c r="N55" s="56">
        <f t="shared" si="7"/>
        <v>11.25244752365804</v>
      </c>
    </row>
    <row r="56" spans="1:14">
      <c r="A56" s="48">
        <v>51</v>
      </c>
      <c r="B56" s="78">
        <v>1.6644331771191434</v>
      </c>
      <c r="C56" s="79">
        <v>3606493.2811751319</v>
      </c>
      <c r="D56" s="73">
        <f t="shared" si="3"/>
        <v>11.230745579593298</v>
      </c>
      <c r="E56" s="67">
        <f t="shared" si="9"/>
        <v>1453789.4429252357</v>
      </c>
      <c r="F56" s="15">
        <f t="shared" si="8"/>
        <v>2152703.8382498962</v>
      </c>
      <c r="G56" s="31">
        <f t="shared" si="6"/>
        <v>8.7787038382498963</v>
      </c>
      <c r="H56" s="43">
        <v>267.32</v>
      </c>
      <c r="I56" s="22"/>
      <c r="L56" s="53">
        <f t="shared" si="4"/>
        <v>11.230745579593298</v>
      </c>
      <c r="M56" s="53"/>
      <c r="N56" s="54">
        <f t="shared" si="7"/>
        <v>11.230745579593298</v>
      </c>
    </row>
    <row r="57" spans="1:14">
      <c r="A57" s="48">
        <v>52</v>
      </c>
      <c r="B57" s="78">
        <v>1.4442708922529206</v>
      </c>
      <c r="C57" s="79">
        <v>3611692.6563872425</v>
      </c>
      <c r="D57" s="72">
        <f t="shared" si="3"/>
        <v>11.209001618093863</v>
      </c>
      <c r="E57" s="68">
        <f t="shared" si="9"/>
        <v>1494141.8487503736</v>
      </c>
      <c r="F57" s="18">
        <f t="shared" si="8"/>
        <v>2117550.8076368691</v>
      </c>
      <c r="G57" s="30">
        <f t="shared" si="6"/>
        <v>8.7435508076368684</v>
      </c>
      <c r="H57" s="44">
        <v>267.3</v>
      </c>
      <c r="I57" s="22"/>
      <c r="L57" s="55">
        <f t="shared" si="4"/>
        <v>11.209001618093863</v>
      </c>
      <c r="M57" s="55"/>
      <c r="N57" s="56">
        <f t="shared" si="7"/>
        <v>11.209001618093863</v>
      </c>
    </row>
    <row r="58" spans="1:14">
      <c r="A58" s="48">
        <v>53</v>
      </c>
      <c r="B58" s="78">
        <v>1.251638037569458</v>
      </c>
      <c r="C58" s="79">
        <v>3616198.5533224926</v>
      </c>
      <c r="D58" s="73">
        <f t="shared" si="3"/>
        <v>11.187215394158899</v>
      </c>
      <c r="E58" s="67">
        <f t="shared" si="9"/>
        <v>1534415.8241693457</v>
      </c>
      <c r="F58" s="15">
        <f t="shared" si="8"/>
        <v>2081782.729153147</v>
      </c>
      <c r="G58" s="31">
        <f t="shared" si="6"/>
        <v>8.7077827291531467</v>
      </c>
      <c r="H58" s="43">
        <v>267.27999999999997</v>
      </c>
      <c r="I58" s="22"/>
      <c r="L58" s="53">
        <f t="shared" si="4"/>
        <v>11.187215394158899</v>
      </c>
      <c r="M58" s="53"/>
      <c r="N58" s="54">
        <f t="shared" si="7"/>
        <v>11.187215394158899</v>
      </c>
    </row>
    <row r="59" spans="1:14">
      <c r="A59" s="48">
        <v>54</v>
      </c>
      <c r="B59" s="78">
        <v>1.0978573508035636</v>
      </c>
      <c r="C59" s="79">
        <v>3620150.8397853854</v>
      </c>
      <c r="D59" s="72">
        <f t="shared" si="3"/>
        <v>11.165386660397496</v>
      </c>
      <c r="E59" s="68">
        <f t="shared" si="9"/>
        <v>1574611.2161467767</v>
      </c>
      <c r="F59" s="18">
        <f t="shared" si="8"/>
        <v>2045539.6236386087</v>
      </c>
      <c r="G59" s="30">
        <f t="shared" si="6"/>
        <v>8.6715396236386084</v>
      </c>
      <c r="H59" s="44">
        <v>267.26</v>
      </c>
      <c r="I59" s="22"/>
      <c r="L59" s="55">
        <f t="shared" si="4"/>
        <v>11.165386660397496</v>
      </c>
      <c r="M59" s="55"/>
      <c r="N59" s="56">
        <f t="shared" si="7"/>
        <v>11.165386660397496</v>
      </c>
    </row>
    <row r="60" spans="1:14">
      <c r="A60" s="48">
        <v>55</v>
      </c>
      <c r="B60" s="78">
        <v>0.97018160742909609</v>
      </c>
      <c r="C60" s="79">
        <v>3623643.4935721303</v>
      </c>
      <c r="D60" s="73">
        <f t="shared" si="3"/>
        <v>11.143515166995501</v>
      </c>
      <c r="E60" s="67">
        <f t="shared" si="9"/>
        <v>1614727.8707479604</v>
      </c>
      <c r="F60" s="15">
        <f t="shared" si="8"/>
        <v>2008915.6228241699</v>
      </c>
      <c r="G60" s="31">
        <f t="shared" si="6"/>
        <v>8.6349156228241704</v>
      </c>
      <c r="H60" s="43">
        <v>267.24</v>
      </c>
      <c r="I60" s="22"/>
      <c r="L60" s="53">
        <f t="shared" si="4"/>
        <v>11.143515166995501</v>
      </c>
      <c r="M60" s="53"/>
      <c r="N60" s="54">
        <f t="shared" si="7"/>
        <v>11.143515166995501</v>
      </c>
    </row>
    <row r="61" spans="1:14">
      <c r="A61" s="48">
        <v>56</v>
      </c>
      <c r="B61" s="78">
        <v>0.85627057914600824</v>
      </c>
      <c r="C61" s="79">
        <v>3626726.0676570558</v>
      </c>
      <c r="D61" s="72">
        <f t="shared" si="3"/>
        <v>11.121600661682438</v>
      </c>
      <c r="E61" s="68">
        <f t="shared" si="9"/>
        <v>1654765.6331300172</v>
      </c>
      <c r="F61" s="18">
        <f t="shared" si="8"/>
        <v>1971960.4345270386</v>
      </c>
      <c r="G61" s="30">
        <f t="shared" si="6"/>
        <v>8.5979604345270388</v>
      </c>
      <c r="H61" s="44">
        <v>267.22000000000003</v>
      </c>
      <c r="I61" s="22"/>
      <c r="L61" s="55">
        <f t="shared" si="4"/>
        <v>11.121600661682438</v>
      </c>
      <c r="M61" s="55"/>
      <c r="N61" s="56">
        <f t="shared" si="7"/>
        <v>11.121600661682438</v>
      </c>
    </row>
    <row r="62" spans="1:14">
      <c r="A62" s="48">
        <v>57</v>
      </c>
      <c r="B62" s="78">
        <v>0.7558190187847289</v>
      </c>
      <c r="C62" s="79">
        <v>3629447.0161246806</v>
      </c>
      <c r="D62" s="73">
        <f t="shared" si="3"/>
        <v>11.088647698400761</v>
      </c>
      <c r="E62" s="67">
        <f t="shared" si="9"/>
        <v>1694684.7648442599</v>
      </c>
      <c r="F62" s="15">
        <f t="shared" si="8"/>
        <v>1934762.2512804207</v>
      </c>
      <c r="G62" s="31">
        <f t="shared" si="6"/>
        <v>8.5607622512804209</v>
      </c>
      <c r="H62" s="43">
        <v>267.19</v>
      </c>
      <c r="I62" s="22"/>
      <c r="L62" s="53">
        <f t="shared" si="4"/>
        <v>11.088647698400761</v>
      </c>
      <c r="M62" s="53"/>
      <c r="N62" s="54">
        <f t="shared" si="7"/>
        <v>11.088647698400761</v>
      </c>
    </row>
    <row r="63" spans="1:14">
      <c r="A63" s="48">
        <v>58</v>
      </c>
      <c r="B63" s="78">
        <v>0.66852167917568661</v>
      </c>
      <c r="C63" s="79">
        <v>3631853.6941697132</v>
      </c>
      <c r="D63" s="72">
        <f t="shared" si="3"/>
        <v>11.066624543198568</v>
      </c>
      <c r="E63" s="68">
        <f t="shared" si="9"/>
        <v>1734524.6131997749</v>
      </c>
      <c r="F63" s="18">
        <f t="shared" si="8"/>
        <v>1897329.0809699383</v>
      </c>
      <c r="G63" s="30">
        <f t="shared" si="6"/>
        <v>8.5233290809699387</v>
      </c>
      <c r="H63" s="44">
        <v>267.17</v>
      </c>
      <c r="I63" s="22"/>
      <c r="L63" s="55">
        <f t="shared" si="4"/>
        <v>11.066624543198568</v>
      </c>
      <c r="M63" s="55"/>
      <c r="N63" s="56">
        <f t="shared" si="7"/>
        <v>11.066624543198568</v>
      </c>
    </row>
    <row r="64" spans="1:14">
      <c r="A64" s="48">
        <v>59</v>
      </c>
      <c r="B64" s="78">
        <v>0.60549779994064312</v>
      </c>
      <c r="C64" s="79">
        <v>3634033.4862494995</v>
      </c>
      <c r="D64" s="73">
        <f t="shared" si="3"/>
        <v>11.044557473298783</v>
      </c>
      <c r="E64" s="67">
        <f t="shared" si="9"/>
        <v>1774285.0201036504</v>
      </c>
      <c r="F64" s="15">
        <f t="shared" si="8"/>
        <v>1859748.4661458491</v>
      </c>
      <c r="G64" s="31">
        <f t="shared" si="6"/>
        <v>8.48574846614585</v>
      </c>
      <c r="H64" s="43">
        <v>267.14999999999998</v>
      </c>
      <c r="I64" s="22"/>
      <c r="L64" s="53">
        <f t="shared" si="4"/>
        <v>11.044557473298783</v>
      </c>
      <c r="M64" s="53"/>
      <c r="N64" s="54">
        <f t="shared" si="7"/>
        <v>11.044557473298783</v>
      </c>
    </row>
    <row r="65" spans="1:14">
      <c r="A65" s="48">
        <v>60</v>
      </c>
      <c r="B65" s="78">
        <v>0.54349141127083733</v>
      </c>
      <c r="C65" s="79">
        <v>3635990.0553300744</v>
      </c>
      <c r="D65" s="72">
        <f t="shared" si="3"/>
        <v>11.022446224948276</v>
      </c>
      <c r="E65" s="68">
        <f t="shared" si="9"/>
        <v>1813965.8265134641</v>
      </c>
      <c r="F65" s="18">
        <f t="shared" si="8"/>
        <v>1822024.2288166103</v>
      </c>
      <c r="G65" s="30">
        <f t="shared" si="6"/>
        <v>8.4480242288166103</v>
      </c>
      <c r="H65" s="44">
        <v>267.13</v>
      </c>
      <c r="I65" s="22"/>
      <c r="L65" s="55">
        <f t="shared" si="4"/>
        <v>11.022446224948276</v>
      </c>
      <c r="M65" s="55"/>
      <c r="N65" s="56">
        <f t="shared" si="7"/>
        <v>11.022446224948276</v>
      </c>
    </row>
    <row r="66" spans="1:14">
      <c r="A66" s="48">
        <v>61</v>
      </c>
      <c r="B66" s="78">
        <v>0.49372350184455466</v>
      </c>
      <c r="C66" s="79">
        <v>3637767.4599367147</v>
      </c>
      <c r="D66" s="73">
        <f t="shared" si="3"/>
        <v>11.000290531742918</v>
      </c>
      <c r="E66" s="67">
        <f t="shared" si="9"/>
        <v>1853566.8724277385</v>
      </c>
      <c r="F66" s="15">
        <f t="shared" si="8"/>
        <v>1784200.5875089762</v>
      </c>
      <c r="G66" s="31">
        <f t="shared" si="6"/>
        <v>8.4102005875089763</v>
      </c>
      <c r="H66" s="43">
        <v>267.11</v>
      </c>
      <c r="I66" s="22"/>
      <c r="L66" s="53">
        <f t="shared" si="4"/>
        <v>11.000290531742918</v>
      </c>
      <c r="M66" s="53"/>
      <c r="N66" s="54">
        <f t="shared" si="7"/>
        <v>11.000290531742918</v>
      </c>
    </row>
    <row r="67" spans="1:14">
      <c r="A67" s="48">
        <v>62</v>
      </c>
      <c r="B67" s="78">
        <v>0.44476958487046225</v>
      </c>
      <c r="C67" s="79">
        <v>3639368.6304422482</v>
      </c>
      <c r="D67" s="72">
        <f t="shared" si="3"/>
        <v>10.966973068448111</v>
      </c>
      <c r="E67" s="68">
        <f t="shared" si="9"/>
        <v>1893047.9754741518</v>
      </c>
      <c r="F67" s="18">
        <f t="shared" si="8"/>
        <v>1746320.6549680964</v>
      </c>
      <c r="G67" s="30">
        <f t="shared" si="6"/>
        <v>8.372320654968096</v>
      </c>
      <c r="H67" s="44">
        <v>267.08</v>
      </c>
      <c r="I67" s="22"/>
      <c r="L67" s="55">
        <f t="shared" si="4"/>
        <v>10.966973068448111</v>
      </c>
      <c r="M67" s="55"/>
      <c r="N67" s="56">
        <f t="shared" si="7"/>
        <v>10.966973068448111</v>
      </c>
    </row>
    <row r="68" spans="1:14">
      <c r="A68" s="48">
        <v>63</v>
      </c>
      <c r="B68" s="78">
        <v>0.37459467921808448</v>
      </c>
      <c r="C68" s="79">
        <v>3640717.1712874332</v>
      </c>
      <c r="D68" s="73">
        <f t="shared" si="3"/>
        <v>10.944705079852202</v>
      </c>
      <c r="E68" s="67">
        <f t="shared" si="9"/>
        <v>1932448.9137616197</v>
      </c>
      <c r="F68" s="15">
        <f t="shared" si="8"/>
        <v>1708268.2575258135</v>
      </c>
      <c r="G68" s="31">
        <f t="shared" si="6"/>
        <v>8.3342682575258138</v>
      </c>
      <c r="H68" s="43">
        <v>267.06</v>
      </c>
      <c r="I68" s="22"/>
      <c r="L68" s="53">
        <f t="shared" si="4"/>
        <v>10.944705079852202</v>
      </c>
      <c r="M68" s="53"/>
      <c r="N68" s="54">
        <f t="shared" si="7"/>
        <v>10.944705079852202</v>
      </c>
    </row>
    <row r="69" spans="1:14">
      <c r="A69" s="48">
        <v>64</v>
      </c>
      <c r="B69" s="78">
        <v>0.27289353771784997</v>
      </c>
      <c r="C69" s="79">
        <v>3641699.5880232174</v>
      </c>
      <c r="D69" s="72">
        <f t="shared" si="3"/>
        <v>10.922391692565281</v>
      </c>
      <c r="E69" s="68">
        <f t="shared" si="9"/>
        <v>1971769.5238548547</v>
      </c>
      <c r="F69" s="18">
        <f t="shared" si="8"/>
        <v>1669930.0641683626</v>
      </c>
      <c r="G69" s="30">
        <f t="shared" si="6"/>
        <v>8.2959300641683633</v>
      </c>
      <c r="H69" s="44">
        <v>267.04000000000002</v>
      </c>
      <c r="I69" s="22"/>
      <c r="L69" s="55">
        <f t="shared" si="4"/>
        <v>10.922391692565281</v>
      </c>
      <c r="M69" s="55"/>
      <c r="N69" s="56">
        <f t="shared" si="7"/>
        <v>10.922391692565281</v>
      </c>
    </row>
    <row r="70" spans="1:14">
      <c r="A70" s="48">
        <v>65</v>
      </c>
      <c r="B70" s="78">
        <v>0.18383787168723378</v>
      </c>
      <c r="C70" s="79">
        <v>3642361.4043612913</v>
      </c>
      <c r="D70" s="73">
        <f t="shared" si="3"/>
        <v>10.900032627781171</v>
      </c>
      <c r="E70" s="67">
        <f t="shared" si="9"/>
        <v>2011009.641314867</v>
      </c>
      <c r="F70" s="15">
        <f t="shared" ref="F70:F101" si="10">C70-E70</f>
        <v>1631351.7630464244</v>
      </c>
      <c r="G70" s="31">
        <f t="shared" si="6"/>
        <v>8.2573517630464242</v>
      </c>
      <c r="H70" s="43">
        <v>267.02</v>
      </c>
      <c r="I70" s="22"/>
      <c r="L70" s="53">
        <f t="shared" si="4"/>
        <v>10.900032627781171</v>
      </c>
      <c r="M70" s="53"/>
      <c r="N70" s="54">
        <f t="shared" si="7"/>
        <v>10.900032627781171</v>
      </c>
    </row>
    <row r="71" spans="1:14">
      <c r="A71" s="48">
        <v>66</v>
      </c>
      <c r="B71" s="78">
        <v>0.12854692074799734</v>
      </c>
      <c r="C71" s="79">
        <v>3642824.1732759839</v>
      </c>
      <c r="D71" s="72">
        <f t="shared" si="3"/>
        <v>10.86640776834777</v>
      </c>
      <c r="E71" s="68">
        <f t="shared" ref="E71:E102" si="11">60*60*D71+E70</f>
        <v>2050128.7092809188</v>
      </c>
      <c r="F71" s="18">
        <f t="shared" si="10"/>
        <v>1592695.4639950651</v>
      </c>
      <c r="G71" s="30">
        <f t="shared" si="6"/>
        <v>8.2186954639950649</v>
      </c>
      <c r="H71" s="44">
        <v>266.99</v>
      </c>
      <c r="I71" s="22"/>
      <c r="L71" s="55">
        <f t="shared" si="4"/>
        <v>10.86640776834777</v>
      </c>
      <c r="M71" s="55"/>
      <c r="N71" s="56">
        <f t="shared" si="7"/>
        <v>10.86640776834777</v>
      </c>
    </row>
    <row r="72" spans="1:14">
      <c r="A72" s="48">
        <v>67</v>
      </c>
      <c r="B72" s="78">
        <v>9.5494449052283992E-2</v>
      </c>
      <c r="C72" s="79">
        <v>3643167.9532925719</v>
      </c>
      <c r="D72" s="73">
        <f t="shared" ref="D72:D125" si="12">L72</f>
        <v>10.843933271137612</v>
      </c>
      <c r="E72" s="67">
        <f t="shared" si="11"/>
        <v>2089166.8690570141</v>
      </c>
      <c r="F72" s="15">
        <f t="shared" si="10"/>
        <v>1554001.0842355578</v>
      </c>
      <c r="G72" s="31">
        <f t="shared" si="6"/>
        <v>8.1800010842355579</v>
      </c>
      <c r="H72" s="43">
        <v>266.97000000000003</v>
      </c>
      <c r="I72" s="22"/>
      <c r="L72" s="53">
        <f t="shared" ref="L72:L125" si="13">M72+N72</f>
        <v>10.843933271137612</v>
      </c>
      <c r="M72" s="53"/>
      <c r="N72" s="54">
        <f t="shared" si="7"/>
        <v>10.843933271137612</v>
      </c>
    </row>
    <row r="73" spans="1:14">
      <c r="A73" s="48">
        <v>68</v>
      </c>
      <c r="B73" s="78">
        <v>7.356121697833222E-2</v>
      </c>
      <c r="C73" s="79">
        <v>3643432.7736736941</v>
      </c>
      <c r="D73" s="72">
        <f t="shared" si="12"/>
        <v>10.810133916385981</v>
      </c>
      <c r="E73" s="68">
        <f t="shared" si="11"/>
        <v>2128083.3511560038</v>
      </c>
      <c r="F73" s="18">
        <f t="shared" si="10"/>
        <v>1515349.4225176903</v>
      </c>
      <c r="G73" s="30">
        <f t="shared" si="6"/>
        <v>8.1413494225176901</v>
      </c>
      <c r="H73" s="44">
        <v>266.94</v>
      </c>
      <c r="I73" s="22"/>
      <c r="L73" s="55">
        <f t="shared" si="13"/>
        <v>10.810133916385981</v>
      </c>
      <c r="M73" s="55"/>
      <c r="N73" s="56">
        <f t="shared" si="7"/>
        <v>10.810133916385981</v>
      </c>
    </row>
    <row r="74" spans="1:14">
      <c r="A74" s="48">
        <v>69</v>
      </c>
      <c r="B74" s="78">
        <v>6.2441977356570665E-2</v>
      </c>
      <c r="C74" s="79">
        <v>3643657.5647921776</v>
      </c>
      <c r="D74" s="73">
        <f t="shared" si="12"/>
        <v>10.776228551377015</v>
      </c>
      <c r="E74" s="67">
        <f t="shared" si="11"/>
        <v>2166877.7739409609</v>
      </c>
      <c r="F74" s="15">
        <f t="shared" si="10"/>
        <v>1476779.7908512168</v>
      </c>
      <c r="G74" s="31">
        <f t="shared" si="6"/>
        <v>8.1027797908512174</v>
      </c>
      <c r="H74" s="43">
        <v>266.91000000000003</v>
      </c>
      <c r="I74" s="22"/>
      <c r="L74" s="53">
        <f t="shared" si="13"/>
        <v>10.776228551377015</v>
      </c>
      <c r="M74" s="53"/>
      <c r="N74" s="54">
        <f t="shared" si="7"/>
        <v>10.776228551377015</v>
      </c>
    </row>
    <row r="75" spans="1:14">
      <c r="A75" s="48">
        <v>70</v>
      </c>
      <c r="B75" s="78">
        <v>5.1526235847856677E-2</v>
      </c>
      <c r="C75" s="79">
        <v>3643843.0592412301</v>
      </c>
      <c r="D75" s="72">
        <f t="shared" si="12"/>
        <v>10.742216172318747</v>
      </c>
      <c r="E75" s="68">
        <f t="shared" si="11"/>
        <v>2205549.7521613082</v>
      </c>
      <c r="F75" s="18">
        <f t="shared" si="10"/>
        <v>1438293.3070799219</v>
      </c>
      <c r="G75" s="30">
        <f t="shared" si="6"/>
        <v>8.0642933070799216</v>
      </c>
      <c r="H75" s="44">
        <v>266.88</v>
      </c>
      <c r="I75" s="22"/>
      <c r="L75" s="55">
        <f t="shared" si="13"/>
        <v>10.742216172318747</v>
      </c>
      <c r="M75" s="55"/>
      <c r="N75" s="56">
        <f t="shared" si="7"/>
        <v>10.742216172318747</v>
      </c>
    </row>
    <row r="76" spans="1:14">
      <c r="A76" s="48">
        <v>71</v>
      </c>
      <c r="B76" s="78">
        <v>4.0813992452190216E-2</v>
      </c>
      <c r="C76" s="79">
        <v>3643989.9896140578</v>
      </c>
      <c r="D76" s="73">
        <f t="shared" si="12"/>
        <v>10.696698102432263</v>
      </c>
      <c r="E76" s="67">
        <f t="shared" si="11"/>
        <v>2244057.8653300642</v>
      </c>
      <c r="F76" s="15">
        <f t="shared" si="10"/>
        <v>1399932.1242839936</v>
      </c>
      <c r="G76" s="31">
        <f t="shared" si="6"/>
        <v>8.0259321242839938</v>
      </c>
      <c r="H76" s="40">
        <v>266.83999999999997</v>
      </c>
      <c r="I76" s="25"/>
      <c r="L76" s="53">
        <f t="shared" si="13"/>
        <v>10.696698102432263</v>
      </c>
      <c r="M76" s="53"/>
      <c r="N76" s="54">
        <f t="shared" si="7"/>
        <v>10.696698102432263</v>
      </c>
    </row>
    <row r="77" spans="1:14">
      <c r="A77" s="48">
        <v>72</v>
      </c>
      <c r="B77" s="78">
        <v>4.0406996226095108E-2</v>
      </c>
      <c r="C77" s="79">
        <v>3644135.4548004717</v>
      </c>
      <c r="D77" s="72">
        <f t="shared" si="12"/>
        <v>10.685288287875819</v>
      </c>
      <c r="E77" s="68">
        <f t="shared" si="11"/>
        <v>2282524.903166417</v>
      </c>
      <c r="F77" s="18">
        <f t="shared" si="10"/>
        <v>1361610.5516340546</v>
      </c>
      <c r="G77" s="30">
        <f t="shared" si="6"/>
        <v>7.987610551634055</v>
      </c>
      <c r="H77" s="44">
        <v>266.83</v>
      </c>
      <c r="I77" s="22"/>
      <c r="L77" s="55">
        <f t="shared" si="13"/>
        <v>10.685288287875819</v>
      </c>
      <c r="M77" s="55"/>
      <c r="N77" s="56">
        <f t="shared" si="7"/>
        <v>10.685288287875819</v>
      </c>
    </row>
    <row r="78" spans="1:14" ht="13.5" thickBot="1">
      <c r="A78" s="48">
        <v>73</v>
      </c>
      <c r="B78" s="81">
        <v>0</v>
      </c>
      <c r="C78" s="82">
        <v>3644135.4548004717</v>
      </c>
      <c r="D78" s="73">
        <f t="shared" si="12"/>
        <v>10.650985508220863</v>
      </c>
      <c r="E78" s="67">
        <f t="shared" si="11"/>
        <v>2320868.450996012</v>
      </c>
      <c r="F78" s="15">
        <f t="shared" si="10"/>
        <v>1323267.0038044597</v>
      </c>
      <c r="G78" s="31">
        <f t="shared" si="6"/>
        <v>7.9492670038044597</v>
      </c>
      <c r="H78" s="43">
        <v>266.8</v>
      </c>
      <c r="I78" s="22"/>
      <c r="L78" s="53">
        <f t="shared" si="13"/>
        <v>10.650985508220863</v>
      </c>
      <c r="M78" s="53"/>
      <c r="N78" s="54">
        <f t="shared" si="7"/>
        <v>10.650985508220863</v>
      </c>
    </row>
    <row r="79" spans="1:14">
      <c r="A79" s="48">
        <v>74</v>
      </c>
      <c r="B79" s="1">
        <v>0</v>
      </c>
      <c r="C79" s="57">
        <f t="shared" ref="C79:C105" si="14">(A80-A79)*60*60*B79+C78</f>
        <v>3644135.4548004717</v>
      </c>
      <c r="D79" s="72">
        <f t="shared" si="12"/>
        <v>10.628055480529158</v>
      </c>
      <c r="E79" s="68">
        <f t="shared" si="11"/>
        <v>2359129.4507259168</v>
      </c>
      <c r="F79" s="18">
        <f t="shared" si="10"/>
        <v>1285006.0040745549</v>
      </c>
      <c r="G79" s="30">
        <f t="shared" ref="G79:G125" si="15">F79/1000000+$G$6</f>
        <v>7.9110060040745553</v>
      </c>
      <c r="H79" s="44">
        <v>266.77999999999997</v>
      </c>
      <c r="I79" s="22"/>
      <c r="L79" s="55">
        <f t="shared" si="13"/>
        <v>10.628055480529158</v>
      </c>
      <c r="M79" s="55"/>
      <c r="N79" s="56">
        <f t="shared" si="7"/>
        <v>10.628055480529158</v>
      </c>
    </row>
    <row r="80" spans="1:14">
      <c r="A80" s="48">
        <v>75</v>
      </c>
      <c r="B80" s="1">
        <v>0</v>
      </c>
      <c r="C80" s="57">
        <f t="shared" si="14"/>
        <v>3644135.4548004717</v>
      </c>
      <c r="D80" s="73">
        <f t="shared" si="12"/>
        <v>10.593567378297102</v>
      </c>
      <c r="E80" s="67">
        <f t="shared" si="11"/>
        <v>2397266.2932877862</v>
      </c>
      <c r="F80" s="15">
        <f t="shared" si="10"/>
        <v>1246869.1615126855</v>
      </c>
      <c r="G80" s="31">
        <f t="shared" si="15"/>
        <v>7.8728691615126856</v>
      </c>
      <c r="H80" s="40">
        <v>266.75</v>
      </c>
      <c r="I80" s="22"/>
      <c r="L80" s="53">
        <f t="shared" si="13"/>
        <v>10.593567378297102</v>
      </c>
      <c r="M80" s="53"/>
      <c r="N80" s="54">
        <f t="shared" si="7"/>
        <v>10.593567378297102</v>
      </c>
    </row>
    <row r="81" spans="1:14">
      <c r="A81" s="48">
        <v>76</v>
      </c>
      <c r="B81" s="1">
        <v>0</v>
      </c>
      <c r="C81" s="57">
        <f t="shared" si="14"/>
        <v>3644135.4548004717</v>
      </c>
      <c r="D81" s="72">
        <f t="shared" si="12"/>
        <v>10.58204636632059</v>
      </c>
      <c r="E81" s="68">
        <f t="shared" si="11"/>
        <v>2435361.6602065405</v>
      </c>
      <c r="F81" s="18">
        <f t="shared" si="10"/>
        <v>1208773.7945939312</v>
      </c>
      <c r="G81" s="30">
        <f t="shared" si="15"/>
        <v>7.8347737945939313</v>
      </c>
      <c r="H81" s="44">
        <v>266.74</v>
      </c>
      <c r="I81" s="22"/>
      <c r="L81" s="55">
        <f t="shared" si="13"/>
        <v>10.58204636632059</v>
      </c>
      <c r="M81" s="55"/>
      <c r="N81" s="56">
        <f t="shared" si="7"/>
        <v>10.58204636632059</v>
      </c>
    </row>
    <row r="82" spans="1:14">
      <c r="A82" s="48">
        <v>77</v>
      </c>
      <c r="B82" s="1">
        <v>0</v>
      </c>
      <c r="C82" s="57">
        <f t="shared" si="14"/>
        <v>3644135.4548004717</v>
      </c>
      <c r="D82" s="73">
        <f t="shared" si="12"/>
        <v>10.57051279737161</v>
      </c>
      <c r="E82" s="67">
        <f t="shared" si="11"/>
        <v>2473415.5062770783</v>
      </c>
      <c r="F82" s="15">
        <f t="shared" si="10"/>
        <v>1170719.9485233934</v>
      </c>
      <c r="G82" s="31">
        <f t="shared" si="15"/>
        <v>7.7967199485233936</v>
      </c>
      <c r="H82" s="43">
        <v>266.73</v>
      </c>
      <c r="I82" s="22"/>
      <c r="L82" s="53">
        <f t="shared" si="13"/>
        <v>10.57051279737161</v>
      </c>
      <c r="M82" s="53"/>
      <c r="N82" s="54">
        <f t="shared" si="7"/>
        <v>10.57051279737161</v>
      </c>
    </row>
    <row r="83" spans="1:14">
      <c r="A83" s="48">
        <v>78</v>
      </c>
      <c r="B83" s="1">
        <v>0</v>
      </c>
      <c r="C83" s="57">
        <f t="shared" si="14"/>
        <v>3644135.4548004717</v>
      </c>
      <c r="D83" s="72">
        <f t="shared" si="12"/>
        <v>10.558966630302193</v>
      </c>
      <c r="E83" s="68">
        <f t="shared" si="11"/>
        <v>2511427.7861461663</v>
      </c>
      <c r="F83" s="18">
        <f t="shared" si="10"/>
        <v>1132707.6686543054</v>
      </c>
      <c r="G83" s="30">
        <f t="shared" si="15"/>
        <v>7.7587076686543055</v>
      </c>
      <c r="H83" s="44">
        <v>266.72000000000003</v>
      </c>
      <c r="I83" s="22"/>
      <c r="L83" s="55">
        <f t="shared" si="13"/>
        <v>10.558966630302193</v>
      </c>
      <c r="M83" s="55"/>
      <c r="N83" s="56">
        <f t="shared" si="7"/>
        <v>10.558966630302193</v>
      </c>
    </row>
    <row r="84" spans="1:14">
      <c r="A84" s="48">
        <v>79</v>
      </c>
      <c r="B84" s="1">
        <v>0</v>
      </c>
      <c r="C84" s="57">
        <f t="shared" si="14"/>
        <v>3644135.4548004717</v>
      </c>
      <c r="D84" s="73">
        <f t="shared" si="12"/>
        <v>10.547407823739066</v>
      </c>
      <c r="E84" s="67">
        <f t="shared" si="11"/>
        <v>2549398.454311627</v>
      </c>
      <c r="F84" s="15">
        <f t="shared" si="10"/>
        <v>1094737.0004888447</v>
      </c>
      <c r="G84" s="31">
        <f t="shared" si="15"/>
        <v>7.7207370004888451</v>
      </c>
      <c r="H84" s="43">
        <v>266.70999999999998</v>
      </c>
      <c r="I84" s="22"/>
      <c r="L84" s="53">
        <f t="shared" si="13"/>
        <v>10.547407823739066</v>
      </c>
      <c r="M84" s="53"/>
      <c r="N84" s="54">
        <f t="shared" si="7"/>
        <v>10.547407823739066</v>
      </c>
    </row>
    <row r="85" spans="1:14">
      <c r="A85" s="48">
        <v>80</v>
      </c>
      <c r="B85" s="1">
        <v>0</v>
      </c>
      <c r="C85" s="57">
        <f t="shared" si="14"/>
        <v>3644135.4548004717</v>
      </c>
      <c r="D85" s="72">
        <f t="shared" si="12"/>
        <v>10.535836336082212</v>
      </c>
      <c r="E85" s="68">
        <f t="shared" si="11"/>
        <v>2587327.465121523</v>
      </c>
      <c r="F85" s="18">
        <f t="shared" si="10"/>
        <v>1056807.9896789487</v>
      </c>
      <c r="G85" s="30">
        <f t="shared" si="15"/>
        <v>7.682807989678949</v>
      </c>
      <c r="H85" s="44">
        <v>266.7</v>
      </c>
      <c r="I85" s="22"/>
      <c r="L85" s="55">
        <f t="shared" si="13"/>
        <v>10.535836336082212</v>
      </c>
      <c r="M85" s="55"/>
      <c r="N85" s="56">
        <f t="shared" si="7"/>
        <v>10.535836336082212</v>
      </c>
    </row>
    <row r="86" spans="1:14">
      <c r="A86" s="48">
        <v>81</v>
      </c>
      <c r="B86" s="1">
        <v>0</v>
      </c>
      <c r="C86" s="57">
        <f t="shared" si="14"/>
        <v>3644135.4548004717</v>
      </c>
      <c r="D86" s="73">
        <f t="shared" si="12"/>
        <v>10.524252125502718</v>
      </c>
      <c r="E86" s="67">
        <f t="shared" si="11"/>
        <v>2625214.7727733329</v>
      </c>
      <c r="F86" s="15">
        <f t="shared" si="10"/>
        <v>1018920.6820271388</v>
      </c>
      <c r="G86" s="31">
        <f t="shared" si="15"/>
        <v>7.6449206820271396</v>
      </c>
      <c r="H86" s="43">
        <v>266.69</v>
      </c>
      <c r="I86" s="22"/>
      <c r="L86" s="53">
        <f t="shared" si="13"/>
        <v>10.524252125502718</v>
      </c>
      <c r="M86" s="53"/>
      <c r="N86" s="54">
        <f t="shared" si="7"/>
        <v>10.524252125502718</v>
      </c>
    </row>
    <row r="87" spans="1:14">
      <c r="A87" s="48">
        <v>82</v>
      </c>
      <c r="B87" s="1">
        <v>0</v>
      </c>
      <c r="C87" s="57">
        <f t="shared" si="14"/>
        <v>3644135.4548004717</v>
      </c>
      <c r="D87" s="72">
        <f t="shared" si="12"/>
        <v>10.512655149941271</v>
      </c>
      <c r="E87" s="68">
        <f t="shared" si="11"/>
        <v>2663060.3313131216</v>
      </c>
      <c r="F87" s="18">
        <f t="shared" si="10"/>
        <v>981075.12348735007</v>
      </c>
      <c r="G87" s="30">
        <f t="shared" si="15"/>
        <v>7.6070751234873502</v>
      </c>
      <c r="H87" s="35">
        <v>266.68</v>
      </c>
      <c r="I87" s="22"/>
      <c r="L87" s="55">
        <f t="shared" si="13"/>
        <v>10.512655149941271</v>
      </c>
      <c r="M87" s="55"/>
      <c r="N87" s="56">
        <f t="shared" si="7"/>
        <v>10.512655149941271</v>
      </c>
    </row>
    <row r="88" spans="1:14" s="3" customFormat="1">
      <c r="A88" s="48">
        <v>83</v>
      </c>
      <c r="B88" s="1">
        <v>0</v>
      </c>
      <c r="C88" s="57">
        <f t="shared" si="14"/>
        <v>3644135.4548004717</v>
      </c>
      <c r="D88" s="73">
        <f t="shared" si="12"/>
        <v>10.512655149941271</v>
      </c>
      <c r="E88" s="69">
        <f t="shared" si="11"/>
        <v>2700905.8898529103</v>
      </c>
      <c r="F88" s="15">
        <f t="shared" si="10"/>
        <v>943229.56494756136</v>
      </c>
      <c r="G88" s="31">
        <f t="shared" si="15"/>
        <v>7.5692295649475616</v>
      </c>
      <c r="H88" s="37">
        <v>266.68</v>
      </c>
      <c r="I88" s="22"/>
      <c r="L88" s="53">
        <f t="shared" si="13"/>
        <v>10.512655149941271</v>
      </c>
      <c r="M88" s="53"/>
      <c r="N88" s="54">
        <f t="shared" si="7"/>
        <v>10.512655149941271</v>
      </c>
    </row>
    <row r="89" spans="1:14" s="3" customFormat="1">
      <c r="A89" s="48">
        <v>84</v>
      </c>
      <c r="B89" s="1">
        <v>0</v>
      </c>
      <c r="C89" s="57">
        <f t="shared" si="14"/>
        <v>3644135.4548004717</v>
      </c>
      <c r="D89" s="72">
        <f t="shared" si="12"/>
        <v>10.107879612176978</v>
      </c>
      <c r="E89" s="60">
        <f t="shared" si="11"/>
        <v>2737294.2564567477</v>
      </c>
      <c r="F89" s="18">
        <f t="shared" si="10"/>
        <v>906841.19834372401</v>
      </c>
      <c r="G89" s="30">
        <f t="shared" si="15"/>
        <v>7.532841198343724</v>
      </c>
      <c r="H89" s="35">
        <v>266.67</v>
      </c>
      <c r="I89" s="11"/>
      <c r="L89" s="55">
        <f t="shared" si="13"/>
        <v>10.107879612176978</v>
      </c>
      <c r="M89" s="55">
        <f t="shared" ref="M89:M125" si="16">$J$2*24.73*SQRT(2*9.81)*((H89-266.3)^1.5)</f>
        <v>10.107879612176978</v>
      </c>
      <c r="N89" s="56"/>
    </row>
    <row r="90" spans="1:14" s="3" customFormat="1">
      <c r="A90" s="48">
        <v>85</v>
      </c>
      <c r="B90" s="1">
        <v>0</v>
      </c>
      <c r="C90" s="57">
        <f t="shared" si="14"/>
        <v>3644135.4548004717</v>
      </c>
      <c r="D90" s="73">
        <f t="shared" si="12"/>
        <v>9.700882085460222</v>
      </c>
      <c r="E90" s="62">
        <f t="shared" si="11"/>
        <v>2772217.4319644044</v>
      </c>
      <c r="F90" s="15">
        <f t="shared" si="10"/>
        <v>871918.02283606725</v>
      </c>
      <c r="G90" s="31">
        <f t="shared" si="15"/>
        <v>7.4979180228360676</v>
      </c>
      <c r="H90" s="40">
        <v>266.66000000000003</v>
      </c>
      <c r="I90" s="11"/>
      <c r="L90" s="53">
        <f t="shared" si="13"/>
        <v>9.700882085460222</v>
      </c>
      <c r="M90" s="53">
        <f t="shared" si="16"/>
        <v>9.700882085460222</v>
      </c>
      <c r="N90" s="54"/>
    </row>
    <row r="91" spans="1:14" s="3" customFormat="1">
      <c r="A91" s="48">
        <v>86</v>
      </c>
      <c r="B91" s="1">
        <v>0</v>
      </c>
      <c r="C91" s="57">
        <f t="shared" si="14"/>
        <v>3644135.4548004717</v>
      </c>
      <c r="D91" s="72">
        <f t="shared" si="12"/>
        <v>9.2994987659280017</v>
      </c>
      <c r="E91" s="60">
        <f t="shared" si="11"/>
        <v>2805695.6275217454</v>
      </c>
      <c r="F91" s="18">
        <f t="shared" si="10"/>
        <v>838439.82727872627</v>
      </c>
      <c r="G91" s="30">
        <f t="shared" si="15"/>
        <v>7.4644398272787269</v>
      </c>
      <c r="H91" s="35">
        <v>266.64999999999998</v>
      </c>
      <c r="I91" s="11"/>
      <c r="L91" s="55">
        <f t="shared" si="13"/>
        <v>9.2994987659280017</v>
      </c>
      <c r="M91" s="55">
        <f t="shared" si="16"/>
        <v>9.2994987659280017</v>
      </c>
      <c r="N91" s="56"/>
    </row>
    <row r="92" spans="1:14" s="3" customFormat="1">
      <c r="A92" s="48">
        <v>87</v>
      </c>
      <c r="B92" s="1">
        <v>0</v>
      </c>
      <c r="C92" s="57">
        <f t="shared" si="14"/>
        <v>3644135.4548004717</v>
      </c>
      <c r="D92" s="73">
        <f t="shared" si="12"/>
        <v>9.2994987659280017</v>
      </c>
      <c r="E92" s="62">
        <f t="shared" si="11"/>
        <v>2839173.8230790864</v>
      </c>
      <c r="F92" s="15">
        <f t="shared" si="10"/>
        <v>804961.63172138529</v>
      </c>
      <c r="G92" s="31">
        <f t="shared" si="15"/>
        <v>7.4309616317213854</v>
      </c>
      <c r="H92" s="37">
        <v>266.64999999999998</v>
      </c>
      <c r="I92" s="11"/>
      <c r="L92" s="53">
        <f t="shared" si="13"/>
        <v>9.2994987659280017</v>
      </c>
      <c r="M92" s="53">
        <f t="shared" si="16"/>
        <v>9.2994987659280017</v>
      </c>
      <c r="N92" s="54"/>
    </row>
    <row r="93" spans="1:14" s="3" customFormat="1">
      <c r="A93" s="48">
        <v>88</v>
      </c>
      <c r="B93" s="1">
        <v>0</v>
      </c>
      <c r="C93" s="57">
        <f t="shared" si="14"/>
        <v>3644135.4548004717</v>
      </c>
      <c r="D93" s="72">
        <f t="shared" si="12"/>
        <v>8.9038093076285758</v>
      </c>
      <c r="E93" s="60">
        <f t="shared" si="11"/>
        <v>2871227.5365865491</v>
      </c>
      <c r="F93" s="18">
        <f t="shared" si="10"/>
        <v>772907.91821392253</v>
      </c>
      <c r="G93" s="30">
        <f t="shared" si="15"/>
        <v>7.398907918213923</v>
      </c>
      <c r="H93" s="84">
        <v>266.64</v>
      </c>
      <c r="I93" s="11"/>
      <c r="L93" s="55">
        <f t="shared" si="13"/>
        <v>8.9038093076285758</v>
      </c>
      <c r="M93" s="55">
        <f t="shared" si="16"/>
        <v>8.9038093076285758</v>
      </c>
      <c r="N93" s="56"/>
    </row>
    <row r="94" spans="1:14" s="3" customFormat="1">
      <c r="A94" s="48">
        <v>89</v>
      </c>
      <c r="B94" s="1">
        <v>0</v>
      </c>
      <c r="C94" s="57">
        <f t="shared" si="14"/>
        <v>3644135.4548004717</v>
      </c>
      <c r="D94" s="73">
        <f t="shared" si="12"/>
        <v>8.5138968546190661</v>
      </c>
      <c r="E94" s="62">
        <f t="shared" si="11"/>
        <v>2901877.5652631777</v>
      </c>
      <c r="F94" s="15">
        <f t="shared" si="10"/>
        <v>742257.88953729393</v>
      </c>
      <c r="G94" s="31">
        <f t="shared" si="15"/>
        <v>7.3682578895372943</v>
      </c>
      <c r="H94" s="37">
        <v>266.63</v>
      </c>
      <c r="I94" s="11"/>
      <c r="L94" s="53">
        <f t="shared" si="13"/>
        <v>8.5138968546190661</v>
      </c>
      <c r="M94" s="53">
        <f t="shared" si="16"/>
        <v>8.5138968546190661</v>
      </c>
      <c r="N94" s="54"/>
    </row>
    <row r="95" spans="1:14" s="3" customFormat="1">
      <c r="A95" s="48">
        <v>90</v>
      </c>
      <c r="B95" s="1">
        <v>0</v>
      </c>
      <c r="C95" s="57">
        <f t="shared" si="14"/>
        <v>3644135.4548004717</v>
      </c>
      <c r="D95" s="72">
        <f t="shared" si="12"/>
        <v>8.5138968546190661</v>
      </c>
      <c r="E95" s="60">
        <f t="shared" si="11"/>
        <v>2932527.5939398063</v>
      </c>
      <c r="F95" s="18">
        <f t="shared" si="10"/>
        <v>711607.86086066533</v>
      </c>
      <c r="G95" s="30">
        <f t="shared" si="15"/>
        <v>7.3376078608606656</v>
      </c>
      <c r="H95" s="35">
        <v>266.63</v>
      </c>
      <c r="I95" s="11"/>
      <c r="L95" s="55">
        <f t="shared" si="13"/>
        <v>8.5138968546190661</v>
      </c>
      <c r="M95" s="55">
        <f t="shared" si="16"/>
        <v>8.5138968546190661</v>
      </c>
      <c r="N95" s="56"/>
    </row>
    <row r="96" spans="1:14" s="3" customFormat="1">
      <c r="A96" s="48">
        <v>91</v>
      </c>
      <c r="B96" s="1">
        <v>0</v>
      </c>
      <c r="C96" s="57">
        <f t="shared" si="14"/>
        <v>3644135.4548004717</v>
      </c>
      <c r="D96" s="73">
        <f t="shared" si="12"/>
        <v>8.1298483035489308</v>
      </c>
      <c r="E96" s="62">
        <f t="shared" si="11"/>
        <v>2961795.0478325826</v>
      </c>
      <c r="F96" s="15">
        <f t="shared" si="10"/>
        <v>682340.40696788905</v>
      </c>
      <c r="G96" s="31">
        <f t="shared" si="15"/>
        <v>7.308340406967889</v>
      </c>
      <c r="H96" s="37">
        <v>266.62</v>
      </c>
      <c r="I96" s="11"/>
      <c r="L96" s="53">
        <f t="shared" si="13"/>
        <v>8.1298483035489308</v>
      </c>
      <c r="M96" s="53">
        <f t="shared" si="16"/>
        <v>8.1298483035489308</v>
      </c>
      <c r="N96" s="54"/>
    </row>
    <row r="97" spans="1:14" s="3" customFormat="1">
      <c r="A97" s="48">
        <v>92</v>
      </c>
      <c r="B97" s="1">
        <v>0</v>
      </c>
      <c r="C97" s="57">
        <f t="shared" si="14"/>
        <v>3644135.4548004717</v>
      </c>
      <c r="D97" s="72">
        <f t="shared" si="12"/>
        <v>7.7517545947528372</v>
      </c>
      <c r="E97" s="60">
        <f t="shared" si="11"/>
        <v>2989701.3643736928</v>
      </c>
      <c r="F97" s="18">
        <f t="shared" si="10"/>
        <v>654434.09042677889</v>
      </c>
      <c r="G97" s="30">
        <f t="shared" si="15"/>
        <v>7.2804340904267795</v>
      </c>
      <c r="H97" s="35">
        <v>266.61</v>
      </c>
      <c r="I97" s="11"/>
      <c r="L97" s="55">
        <f t="shared" si="13"/>
        <v>7.7517545947528372</v>
      </c>
      <c r="M97" s="55">
        <f t="shared" si="16"/>
        <v>7.7517545947528372</v>
      </c>
      <c r="N97" s="56"/>
    </row>
    <row r="98" spans="1:14" s="3" customFormat="1">
      <c r="A98" s="48">
        <v>93</v>
      </c>
      <c r="B98" s="1">
        <v>0</v>
      </c>
      <c r="C98" s="57">
        <f t="shared" si="14"/>
        <v>3644135.4548004717</v>
      </c>
      <c r="D98" s="73">
        <f t="shared" si="12"/>
        <v>7.7517545947528372</v>
      </c>
      <c r="E98" s="62">
        <f t="shared" si="11"/>
        <v>3017607.6809148029</v>
      </c>
      <c r="F98" s="15">
        <f t="shared" si="10"/>
        <v>626527.77388566872</v>
      </c>
      <c r="G98" s="31">
        <f t="shared" si="15"/>
        <v>7.252527773885669</v>
      </c>
      <c r="H98" s="37">
        <v>266.61</v>
      </c>
      <c r="I98" s="11"/>
      <c r="L98" s="53">
        <f t="shared" si="13"/>
        <v>7.7517545947528372</v>
      </c>
      <c r="M98" s="53">
        <f t="shared" si="16"/>
        <v>7.7517545947528372</v>
      </c>
      <c r="N98" s="54"/>
    </row>
    <row r="99" spans="1:14" s="3" customFormat="1">
      <c r="A99" s="48">
        <v>94</v>
      </c>
      <c r="B99" s="1">
        <v>0</v>
      </c>
      <c r="C99" s="57">
        <f t="shared" si="14"/>
        <v>3644135.4548004717</v>
      </c>
      <c r="D99" s="72">
        <f t="shared" si="12"/>
        <v>7.3797110359782243</v>
      </c>
      <c r="E99" s="60">
        <f t="shared" si="11"/>
        <v>3044174.6406443245</v>
      </c>
      <c r="F99" s="18">
        <f t="shared" si="10"/>
        <v>599960.81415614719</v>
      </c>
      <c r="G99" s="30">
        <f t="shared" si="15"/>
        <v>7.2259608141561475</v>
      </c>
      <c r="H99" s="35">
        <v>266.60000000000002</v>
      </c>
      <c r="I99" s="11"/>
      <c r="L99" s="55">
        <f t="shared" si="13"/>
        <v>7.3797110359782243</v>
      </c>
      <c r="M99" s="55">
        <f t="shared" si="16"/>
        <v>7.3797110359782243</v>
      </c>
      <c r="N99" s="56"/>
    </row>
    <row r="100" spans="1:14" s="3" customFormat="1">
      <c r="A100" s="48">
        <v>95</v>
      </c>
      <c r="B100" s="1">
        <v>0</v>
      </c>
      <c r="C100" s="57">
        <f t="shared" si="14"/>
        <v>3644135.4548004717</v>
      </c>
      <c r="D100" s="73">
        <f t="shared" si="12"/>
        <v>7.3797110359782243</v>
      </c>
      <c r="E100" s="62">
        <f t="shared" si="11"/>
        <v>3070741.600373846</v>
      </c>
      <c r="F100" s="15">
        <f t="shared" si="10"/>
        <v>573393.85442662565</v>
      </c>
      <c r="G100" s="31">
        <f t="shared" si="15"/>
        <v>7.199393854426626</v>
      </c>
      <c r="H100" s="37">
        <v>266.60000000000002</v>
      </c>
      <c r="I100" s="11"/>
      <c r="L100" s="53">
        <f t="shared" si="13"/>
        <v>7.3797110359782243</v>
      </c>
      <c r="M100" s="53">
        <f t="shared" si="16"/>
        <v>7.3797110359782243</v>
      </c>
      <c r="N100" s="54"/>
    </row>
    <row r="101" spans="1:14" s="3" customFormat="1">
      <c r="A101" s="48">
        <v>96</v>
      </c>
      <c r="B101" s="1">
        <v>0</v>
      </c>
      <c r="C101" s="57">
        <f t="shared" si="14"/>
        <v>3644135.4548004717</v>
      </c>
      <c r="D101" s="72">
        <f t="shared" si="12"/>
        <v>7.0138176636032661</v>
      </c>
      <c r="E101" s="60">
        <f t="shared" si="11"/>
        <v>3095991.3439628179</v>
      </c>
      <c r="F101" s="18">
        <f t="shared" si="10"/>
        <v>548144.11083765374</v>
      </c>
      <c r="G101" s="30">
        <f t="shared" si="15"/>
        <v>7.1741441108376538</v>
      </c>
      <c r="H101" s="35">
        <v>266.58999999999997</v>
      </c>
      <c r="I101" s="11"/>
      <c r="L101" s="55">
        <f t="shared" si="13"/>
        <v>7.0138176636032661</v>
      </c>
      <c r="M101" s="55">
        <f t="shared" si="16"/>
        <v>7.0138176636032661</v>
      </c>
      <c r="N101" s="56"/>
    </row>
    <row r="102" spans="1:14" s="3" customFormat="1">
      <c r="A102" s="48">
        <v>97</v>
      </c>
      <c r="B102" s="1">
        <v>0</v>
      </c>
      <c r="C102" s="57">
        <f t="shared" si="14"/>
        <v>3644135.4548004717</v>
      </c>
      <c r="D102" s="73">
        <f t="shared" si="12"/>
        <v>6.6541796471329349</v>
      </c>
      <c r="E102" s="62">
        <f t="shared" si="11"/>
        <v>3119946.3906924967</v>
      </c>
      <c r="F102" s="15">
        <f t="shared" ref="F102:F125" si="17">C102-E102</f>
        <v>524189.06410797499</v>
      </c>
      <c r="G102" s="31">
        <f t="shared" si="15"/>
        <v>7.1501890641079751</v>
      </c>
      <c r="H102" s="37">
        <v>266.58</v>
      </c>
      <c r="I102" s="11"/>
      <c r="L102" s="53">
        <f t="shared" si="13"/>
        <v>6.6541796471329349</v>
      </c>
      <c r="M102" s="53">
        <f t="shared" si="16"/>
        <v>6.6541796471329349</v>
      </c>
      <c r="N102" s="54"/>
    </row>
    <row r="103" spans="1:14" s="3" customFormat="1">
      <c r="A103" s="48">
        <v>98</v>
      </c>
      <c r="B103" s="1">
        <v>0</v>
      </c>
      <c r="C103" s="57">
        <f t="shared" si="14"/>
        <v>3644135.4548004717</v>
      </c>
      <c r="D103" s="72">
        <f t="shared" si="12"/>
        <v>6.6541796471329349</v>
      </c>
      <c r="E103" s="60">
        <f t="shared" ref="E103:E125" si="18">60*60*D103+E102</f>
        <v>3143901.4374221754</v>
      </c>
      <c r="F103" s="18">
        <f t="shared" si="17"/>
        <v>500234.01737829624</v>
      </c>
      <c r="G103" s="30">
        <f t="shared" si="15"/>
        <v>7.1262340173782963</v>
      </c>
      <c r="H103" s="35">
        <v>266.58</v>
      </c>
      <c r="I103" s="11"/>
      <c r="L103" s="55">
        <f t="shared" si="13"/>
        <v>6.6541796471329349</v>
      </c>
      <c r="M103" s="55">
        <f t="shared" si="16"/>
        <v>6.6541796471329349</v>
      </c>
      <c r="N103" s="56"/>
    </row>
    <row r="104" spans="1:14" s="3" customFormat="1">
      <c r="A104" s="48">
        <v>99</v>
      </c>
      <c r="B104" s="1">
        <v>0</v>
      </c>
      <c r="C104" s="57">
        <f t="shared" si="14"/>
        <v>3644135.4548004717</v>
      </c>
      <c r="D104" s="73">
        <f t="shared" si="12"/>
        <v>6.3009077438434407</v>
      </c>
      <c r="E104" s="62">
        <f t="shared" si="18"/>
        <v>3166584.7053000117</v>
      </c>
      <c r="F104" s="15">
        <f t="shared" si="17"/>
        <v>477550.74950045999</v>
      </c>
      <c r="G104" s="31">
        <f t="shared" si="15"/>
        <v>7.1035507495004602</v>
      </c>
      <c r="H104" s="37">
        <v>266.57</v>
      </c>
      <c r="I104" s="11"/>
      <c r="L104" s="53">
        <f t="shared" si="13"/>
        <v>6.3009077438434407</v>
      </c>
      <c r="M104" s="53">
        <f t="shared" si="16"/>
        <v>6.3009077438434407</v>
      </c>
      <c r="N104" s="54"/>
    </row>
    <row r="105" spans="1:14" s="3" customFormat="1">
      <c r="A105" s="48">
        <v>100</v>
      </c>
      <c r="B105" s="1">
        <v>0</v>
      </c>
      <c r="C105" s="57">
        <f t="shared" si="14"/>
        <v>3644135.4548004717</v>
      </c>
      <c r="D105" s="72">
        <f t="shared" si="12"/>
        <v>6.3009077438434407</v>
      </c>
      <c r="E105" s="60">
        <f t="shared" si="18"/>
        <v>3189267.9731778479</v>
      </c>
      <c r="F105" s="18">
        <f t="shared" si="17"/>
        <v>454867.48162262375</v>
      </c>
      <c r="G105" s="30">
        <f t="shared" si="15"/>
        <v>7.080867481622624</v>
      </c>
      <c r="H105" s="35">
        <v>266.57</v>
      </c>
      <c r="I105" s="11"/>
      <c r="L105" s="55">
        <f t="shared" si="13"/>
        <v>6.3009077438434407</v>
      </c>
      <c r="M105" s="55">
        <f t="shared" si="16"/>
        <v>6.3009077438434407</v>
      </c>
      <c r="N105" s="56"/>
    </row>
    <row r="106" spans="1:14" s="3" customFormat="1">
      <c r="A106" s="48">
        <v>101</v>
      </c>
      <c r="B106" s="1">
        <v>0</v>
      </c>
      <c r="C106" s="57">
        <f t="shared" ref="C106:C125" si="19">(A107-A106)*60*60*B106+C105</f>
        <v>3644135.4548004717</v>
      </c>
      <c r="D106" s="73">
        <f t="shared" si="12"/>
        <v>5.9541188119133892</v>
      </c>
      <c r="E106" s="62">
        <f t="shared" si="18"/>
        <v>3210702.8009007359</v>
      </c>
      <c r="F106" s="15">
        <f t="shared" si="17"/>
        <v>433432.65389973577</v>
      </c>
      <c r="G106" s="31">
        <f t="shared" si="15"/>
        <v>7.0594326538997363</v>
      </c>
      <c r="H106" s="37">
        <v>266.56</v>
      </c>
      <c r="I106" s="11"/>
      <c r="L106" s="53">
        <f t="shared" si="13"/>
        <v>5.9541188119133892</v>
      </c>
      <c r="M106" s="53">
        <f t="shared" si="16"/>
        <v>5.9541188119133892</v>
      </c>
      <c r="N106" s="54"/>
    </row>
    <row r="107" spans="1:14" s="3" customFormat="1">
      <c r="A107" s="48">
        <v>102</v>
      </c>
      <c r="B107" s="1">
        <v>0</v>
      </c>
      <c r="C107" s="57">
        <f t="shared" si="19"/>
        <v>3644135.4548004717</v>
      </c>
      <c r="D107" s="72">
        <f t="shared" si="12"/>
        <v>5.9541188119133892</v>
      </c>
      <c r="E107" s="60">
        <f t="shared" si="18"/>
        <v>3232137.6286236239</v>
      </c>
      <c r="F107" s="18">
        <f t="shared" si="17"/>
        <v>411997.8261768478</v>
      </c>
      <c r="G107" s="30">
        <f t="shared" si="15"/>
        <v>7.0379978261768485</v>
      </c>
      <c r="H107" s="35">
        <v>266.56</v>
      </c>
      <c r="I107" s="11"/>
      <c r="L107" s="55">
        <f t="shared" si="13"/>
        <v>5.9541188119133892</v>
      </c>
      <c r="M107" s="55">
        <f t="shared" si="16"/>
        <v>5.9541188119133892</v>
      </c>
      <c r="N107" s="56"/>
    </row>
    <row r="108" spans="1:14">
      <c r="A108" s="48">
        <v>103</v>
      </c>
      <c r="B108" s="1">
        <v>0</v>
      </c>
      <c r="C108" s="57">
        <f t="shared" si="19"/>
        <v>3644135.4548004717</v>
      </c>
      <c r="D108" s="73">
        <f t="shared" si="12"/>
        <v>5.6139363920484211</v>
      </c>
      <c r="E108" s="62">
        <f t="shared" si="18"/>
        <v>3252347.7996349982</v>
      </c>
      <c r="F108" s="15">
        <f t="shared" si="17"/>
        <v>391787.65516547346</v>
      </c>
      <c r="G108" s="31">
        <f t="shared" si="15"/>
        <v>7.0177876551654741</v>
      </c>
      <c r="H108" s="37">
        <v>266.55</v>
      </c>
      <c r="I108" s="11"/>
      <c r="L108" s="53">
        <f t="shared" si="13"/>
        <v>5.6139363920484211</v>
      </c>
      <c r="M108" s="53">
        <f t="shared" si="16"/>
        <v>5.6139363920484211</v>
      </c>
      <c r="N108" s="54"/>
    </row>
    <row r="109" spans="1:14">
      <c r="A109" s="48">
        <v>104</v>
      </c>
      <c r="B109" s="1">
        <v>0</v>
      </c>
      <c r="C109" s="57">
        <f t="shared" si="19"/>
        <v>3644135.4548004717</v>
      </c>
      <c r="D109" s="72">
        <f t="shared" si="12"/>
        <v>5.6139363920484211</v>
      </c>
      <c r="E109" s="60">
        <f t="shared" si="18"/>
        <v>3272557.9706463725</v>
      </c>
      <c r="F109" s="18">
        <f t="shared" si="17"/>
        <v>371577.48415409913</v>
      </c>
      <c r="G109" s="30">
        <f t="shared" si="15"/>
        <v>6.9975774841540996</v>
      </c>
      <c r="H109" s="35">
        <v>266.55</v>
      </c>
      <c r="I109" s="11"/>
      <c r="L109" s="55">
        <f t="shared" si="13"/>
        <v>5.6139363920484211</v>
      </c>
      <c r="M109" s="55">
        <f t="shared" si="16"/>
        <v>5.6139363920484211</v>
      </c>
      <c r="N109" s="56"/>
    </row>
    <row r="110" spans="1:14">
      <c r="A110" s="48">
        <v>105</v>
      </c>
      <c r="B110" s="1">
        <v>0</v>
      </c>
      <c r="C110" s="57">
        <f t="shared" si="19"/>
        <v>3644135.4548004717</v>
      </c>
      <c r="D110" s="73">
        <f t="shared" si="12"/>
        <v>5.2804913698408651</v>
      </c>
      <c r="E110" s="62">
        <f t="shared" si="18"/>
        <v>3291567.7395777996</v>
      </c>
      <c r="F110" s="15">
        <f t="shared" si="17"/>
        <v>352567.71522267209</v>
      </c>
      <c r="G110" s="31">
        <f t="shared" si="15"/>
        <v>6.9785677152226722</v>
      </c>
      <c r="H110" s="37">
        <v>266.54000000000002</v>
      </c>
      <c r="I110" s="11"/>
      <c r="L110" s="53">
        <f t="shared" si="13"/>
        <v>5.2804913698408651</v>
      </c>
      <c r="M110" s="53">
        <f t="shared" si="16"/>
        <v>5.2804913698408651</v>
      </c>
      <c r="N110" s="54"/>
    </row>
    <row r="111" spans="1:14">
      <c r="A111" s="48">
        <v>106</v>
      </c>
      <c r="B111" s="1">
        <v>0</v>
      </c>
      <c r="C111" s="57">
        <f t="shared" si="19"/>
        <v>3644135.4548004717</v>
      </c>
      <c r="D111" s="72">
        <f t="shared" si="12"/>
        <v>5.2804913698408651</v>
      </c>
      <c r="E111" s="60">
        <f t="shared" si="18"/>
        <v>3310577.5085092266</v>
      </c>
      <c r="F111" s="18">
        <f t="shared" si="17"/>
        <v>333557.94629124505</v>
      </c>
      <c r="G111" s="30">
        <f t="shared" si="15"/>
        <v>6.9595579462912456</v>
      </c>
      <c r="H111" s="35">
        <v>266.54000000000002</v>
      </c>
      <c r="I111" s="11"/>
      <c r="L111" s="55">
        <f t="shared" si="13"/>
        <v>5.2804913698408651</v>
      </c>
      <c r="M111" s="55">
        <f t="shared" si="16"/>
        <v>5.2804913698408651</v>
      </c>
      <c r="N111" s="56"/>
    </row>
    <row r="112" spans="1:14">
      <c r="A112" s="48">
        <v>107</v>
      </c>
      <c r="B112" s="1">
        <v>0</v>
      </c>
      <c r="C112" s="57">
        <f t="shared" si="19"/>
        <v>3644135.4548004717</v>
      </c>
      <c r="D112" s="73">
        <f t="shared" si="12"/>
        <v>5.2804913698408651</v>
      </c>
      <c r="E112" s="62">
        <f t="shared" si="18"/>
        <v>3329587.2774406536</v>
      </c>
      <c r="F112" s="15">
        <f t="shared" si="17"/>
        <v>314548.17735981802</v>
      </c>
      <c r="G112" s="31">
        <f t="shared" si="15"/>
        <v>6.9405481773598181</v>
      </c>
      <c r="H112" s="37">
        <v>266.54000000000002</v>
      </c>
      <c r="I112" s="11"/>
      <c r="L112" s="53">
        <f t="shared" si="13"/>
        <v>5.2804913698408651</v>
      </c>
      <c r="M112" s="53">
        <f t="shared" si="16"/>
        <v>5.2804913698408651</v>
      </c>
      <c r="N112" s="54"/>
    </row>
    <row r="113" spans="1:14">
      <c r="A113" s="48">
        <v>108</v>
      </c>
      <c r="B113" s="1">
        <v>0</v>
      </c>
      <c r="C113" s="57">
        <f t="shared" si="19"/>
        <v>3644135.4548004717</v>
      </c>
      <c r="D113" s="72">
        <f t="shared" si="12"/>
        <v>4.9539227338686764</v>
      </c>
      <c r="E113" s="60">
        <f t="shared" si="18"/>
        <v>3347421.3992825807</v>
      </c>
      <c r="F113" s="18">
        <f t="shared" si="17"/>
        <v>296714.05551789096</v>
      </c>
      <c r="G113" s="30">
        <f t="shared" si="15"/>
        <v>6.9227140555178917</v>
      </c>
      <c r="H113" s="35">
        <v>266.52999999999997</v>
      </c>
      <c r="I113" s="11"/>
      <c r="L113" s="55">
        <f t="shared" si="13"/>
        <v>4.9539227338686764</v>
      </c>
      <c r="M113" s="55">
        <f t="shared" si="16"/>
        <v>4.9539227338686764</v>
      </c>
      <c r="N113" s="56"/>
    </row>
    <row r="114" spans="1:14">
      <c r="A114" s="48">
        <v>109</v>
      </c>
      <c r="B114" s="1">
        <v>0</v>
      </c>
      <c r="C114" s="57">
        <f t="shared" si="19"/>
        <v>3644135.4548004717</v>
      </c>
      <c r="D114" s="73">
        <f t="shared" si="12"/>
        <v>4.9539227338686764</v>
      </c>
      <c r="E114" s="62">
        <f t="shared" si="18"/>
        <v>3365255.5211245078</v>
      </c>
      <c r="F114" s="15">
        <f t="shared" si="17"/>
        <v>278879.9336759639</v>
      </c>
      <c r="G114" s="31">
        <f t="shared" si="15"/>
        <v>6.9048799336759643</v>
      </c>
      <c r="H114" s="37">
        <v>266.52999999999997</v>
      </c>
      <c r="I114" s="11"/>
      <c r="L114" s="53">
        <f t="shared" si="13"/>
        <v>4.9539227338686764</v>
      </c>
      <c r="M114" s="53">
        <f t="shared" si="16"/>
        <v>4.9539227338686764</v>
      </c>
      <c r="N114" s="54"/>
    </row>
    <row r="115" spans="1:14">
      <c r="A115" s="48">
        <v>110</v>
      </c>
      <c r="B115" s="1">
        <v>0</v>
      </c>
      <c r="C115" s="57">
        <f t="shared" si="19"/>
        <v>3644135.4548004717</v>
      </c>
      <c r="D115" s="72">
        <f t="shared" si="12"/>
        <v>4.63437844811126</v>
      </c>
      <c r="E115" s="60">
        <f t="shared" si="18"/>
        <v>3381939.2835377082</v>
      </c>
      <c r="F115" s="18">
        <f t="shared" si="17"/>
        <v>262196.17126276344</v>
      </c>
      <c r="G115" s="30">
        <f t="shared" si="15"/>
        <v>6.8881961712627637</v>
      </c>
      <c r="H115" s="35">
        <v>266.52</v>
      </c>
      <c r="I115" s="11"/>
      <c r="L115" s="55">
        <f t="shared" si="13"/>
        <v>4.63437844811126</v>
      </c>
      <c r="M115" s="55">
        <f t="shared" si="16"/>
        <v>4.63437844811126</v>
      </c>
      <c r="N115" s="56"/>
    </row>
    <row r="116" spans="1:14">
      <c r="A116" s="48">
        <v>111</v>
      </c>
      <c r="B116" s="1">
        <v>0</v>
      </c>
      <c r="C116" s="57">
        <f t="shared" si="19"/>
        <v>3644135.4548004717</v>
      </c>
      <c r="D116" s="73">
        <f t="shared" si="12"/>
        <v>4.63437844811126</v>
      </c>
      <c r="E116" s="62">
        <f t="shared" si="18"/>
        <v>3398623.0459509087</v>
      </c>
      <c r="F116" s="15">
        <f t="shared" si="17"/>
        <v>245512.40884956298</v>
      </c>
      <c r="G116" s="31">
        <f t="shared" si="15"/>
        <v>6.8715124088495632</v>
      </c>
      <c r="H116" s="37">
        <v>266.52</v>
      </c>
      <c r="I116" s="11"/>
      <c r="L116" s="53">
        <f t="shared" si="13"/>
        <v>4.63437844811126</v>
      </c>
      <c r="M116" s="53">
        <f t="shared" si="16"/>
        <v>4.63437844811126</v>
      </c>
      <c r="N116" s="54"/>
    </row>
    <row r="117" spans="1:14">
      <c r="A117" s="48">
        <v>112</v>
      </c>
      <c r="B117" s="1">
        <v>0</v>
      </c>
      <c r="C117" s="57">
        <f t="shared" si="19"/>
        <v>3644135.4548004717</v>
      </c>
      <c r="D117" s="72">
        <f t="shared" si="12"/>
        <v>4.63437844811126</v>
      </c>
      <c r="E117" s="60">
        <f t="shared" si="18"/>
        <v>3415306.8083641091</v>
      </c>
      <c r="F117" s="18">
        <f t="shared" si="17"/>
        <v>228828.64643636253</v>
      </c>
      <c r="G117" s="30">
        <f t="shared" si="15"/>
        <v>6.8548286464363626</v>
      </c>
      <c r="H117" s="35">
        <v>266.52</v>
      </c>
      <c r="I117" s="11"/>
      <c r="L117" s="55">
        <f t="shared" si="13"/>
        <v>4.63437844811126</v>
      </c>
      <c r="M117" s="55">
        <f t="shared" si="16"/>
        <v>4.63437844811126</v>
      </c>
      <c r="N117" s="56"/>
    </row>
    <row r="118" spans="1:14">
      <c r="A118" s="48">
        <v>113</v>
      </c>
      <c r="B118" s="1">
        <v>0</v>
      </c>
      <c r="C118" s="57">
        <f t="shared" si="19"/>
        <v>3644135.4548004717</v>
      </c>
      <c r="D118" s="73">
        <f t="shared" si="12"/>
        <v>4.3220164618218693</v>
      </c>
      <c r="E118" s="62">
        <f t="shared" si="18"/>
        <v>3430866.0676266677</v>
      </c>
      <c r="F118" s="15">
        <f t="shared" si="17"/>
        <v>213269.38717380399</v>
      </c>
      <c r="G118" s="31">
        <f t="shared" si="15"/>
        <v>6.8392693871738039</v>
      </c>
      <c r="H118" s="37">
        <v>266.51</v>
      </c>
      <c r="I118" s="11"/>
      <c r="L118" s="53">
        <f t="shared" si="13"/>
        <v>4.3220164618218693</v>
      </c>
      <c r="M118" s="53">
        <f t="shared" si="16"/>
        <v>4.3220164618218693</v>
      </c>
      <c r="N118" s="54"/>
    </row>
    <row r="119" spans="1:14">
      <c r="A119" s="48">
        <v>114</v>
      </c>
      <c r="B119" s="1">
        <v>0</v>
      </c>
      <c r="C119" s="57">
        <f t="shared" si="19"/>
        <v>3644135.4548004717</v>
      </c>
      <c r="D119" s="72">
        <f t="shared" si="12"/>
        <v>4.3220164618218693</v>
      </c>
      <c r="E119" s="60">
        <f t="shared" si="18"/>
        <v>3446425.3268892262</v>
      </c>
      <c r="F119" s="18">
        <f t="shared" si="17"/>
        <v>197710.12791124545</v>
      </c>
      <c r="G119" s="30">
        <f t="shared" si="15"/>
        <v>6.8237101279112462</v>
      </c>
      <c r="H119" s="35">
        <v>266.51</v>
      </c>
      <c r="I119" s="11"/>
      <c r="L119" s="55">
        <f t="shared" si="13"/>
        <v>4.3220164618218693</v>
      </c>
      <c r="M119" s="55">
        <f t="shared" si="16"/>
        <v>4.3220164618218693</v>
      </c>
      <c r="N119" s="56"/>
    </row>
    <row r="120" spans="1:14">
      <c r="A120" s="48">
        <v>115</v>
      </c>
      <c r="B120" s="1">
        <v>0</v>
      </c>
      <c r="C120" s="57">
        <f t="shared" si="19"/>
        <v>3644135.4548004717</v>
      </c>
      <c r="D120" s="73">
        <f t="shared" si="12"/>
        <v>4.3220164618218693</v>
      </c>
      <c r="E120" s="62">
        <f t="shared" si="18"/>
        <v>3461984.5861517848</v>
      </c>
      <c r="F120" s="15">
        <f t="shared" si="17"/>
        <v>182150.86864868691</v>
      </c>
      <c r="G120" s="31">
        <f t="shared" si="15"/>
        <v>6.8081508686486876</v>
      </c>
      <c r="H120" s="37">
        <v>266.51</v>
      </c>
      <c r="I120" s="11"/>
      <c r="L120" s="53">
        <f t="shared" si="13"/>
        <v>4.3220164618218693</v>
      </c>
      <c r="M120" s="53">
        <f t="shared" si="16"/>
        <v>4.3220164618218693</v>
      </c>
      <c r="N120" s="54"/>
    </row>
    <row r="121" spans="1:14">
      <c r="A121" s="48">
        <v>116</v>
      </c>
      <c r="B121" s="1">
        <v>0</v>
      </c>
      <c r="C121" s="57">
        <f t="shared" si="19"/>
        <v>3644135.4548004717</v>
      </c>
      <c r="D121" s="72">
        <f t="shared" si="12"/>
        <v>4.0170058860733153</v>
      </c>
      <c r="E121" s="60">
        <f t="shared" si="18"/>
        <v>3476445.8073416487</v>
      </c>
      <c r="F121" s="18">
        <f t="shared" si="17"/>
        <v>167689.64745882293</v>
      </c>
      <c r="G121" s="30">
        <f t="shared" si="15"/>
        <v>6.7936896474588231</v>
      </c>
      <c r="H121" s="35">
        <v>266.5</v>
      </c>
      <c r="I121" s="11"/>
      <c r="L121" s="55">
        <f t="shared" si="13"/>
        <v>4.0170058860733153</v>
      </c>
      <c r="M121" s="55">
        <f t="shared" si="16"/>
        <v>4.0170058860733153</v>
      </c>
      <c r="N121" s="56"/>
    </row>
    <row r="122" spans="1:14">
      <c r="A122" s="48">
        <v>117</v>
      </c>
      <c r="B122" s="1">
        <v>0</v>
      </c>
      <c r="C122" s="57">
        <f t="shared" si="19"/>
        <v>3644135.4548004717</v>
      </c>
      <c r="D122" s="73">
        <f t="shared" si="12"/>
        <v>3.7195283740774023</v>
      </c>
      <c r="E122" s="62">
        <f t="shared" si="18"/>
        <v>3489836.1094883275</v>
      </c>
      <c r="F122" s="15">
        <f t="shared" si="17"/>
        <v>154299.34531214414</v>
      </c>
      <c r="G122" s="31">
        <f t="shared" si="15"/>
        <v>6.7802993453121445</v>
      </c>
      <c r="H122" s="37">
        <v>266.49</v>
      </c>
      <c r="I122" s="11"/>
      <c r="L122" s="53">
        <f t="shared" si="13"/>
        <v>3.7195283740774023</v>
      </c>
      <c r="M122" s="53">
        <f t="shared" si="16"/>
        <v>3.7195283740774023</v>
      </c>
      <c r="N122" s="54"/>
    </row>
    <row r="123" spans="1:14">
      <c r="A123" s="48">
        <v>118</v>
      </c>
      <c r="B123" s="1">
        <v>0</v>
      </c>
      <c r="C123" s="57">
        <f t="shared" si="19"/>
        <v>3644135.4548004717</v>
      </c>
      <c r="D123" s="72">
        <f t="shared" si="12"/>
        <v>3.7195283740774023</v>
      </c>
      <c r="E123" s="60">
        <f t="shared" si="18"/>
        <v>3503226.4116350063</v>
      </c>
      <c r="F123" s="18">
        <f t="shared" si="17"/>
        <v>140909.04316546535</v>
      </c>
      <c r="G123" s="30">
        <f t="shared" si="15"/>
        <v>6.7669090431654659</v>
      </c>
      <c r="H123" s="35">
        <v>266.49</v>
      </c>
      <c r="I123" s="11"/>
      <c r="L123" s="55">
        <f t="shared" si="13"/>
        <v>3.7195283740774023</v>
      </c>
      <c r="M123" s="55">
        <f t="shared" si="16"/>
        <v>3.7195283740774023</v>
      </c>
      <c r="N123" s="56"/>
    </row>
    <row r="124" spans="1:14">
      <c r="A124" s="48">
        <v>119</v>
      </c>
      <c r="B124" s="1">
        <v>0</v>
      </c>
      <c r="C124" s="57">
        <f t="shared" si="19"/>
        <v>3644135.4548004717</v>
      </c>
      <c r="D124" s="73">
        <f t="shared" si="12"/>
        <v>3.4297797530600098</v>
      </c>
      <c r="E124" s="62">
        <f t="shared" si="18"/>
        <v>3515573.6187460222</v>
      </c>
      <c r="F124" s="15">
        <f t="shared" si="17"/>
        <v>128561.83605444944</v>
      </c>
      <c r="G124" s="31">
        <f t="shared" si="15"/>
        <v>6.7545618360544495</v>
      </c>
      <c r="H124" s="37">
        <v>266.48</v>
      </c>
      <c r="I124" s="11"/>
      <c r="L124" s="53">
        <f t="shared" si="13"/>
        <v>3.4297797530600098</v>
      </c>
      <c r="M124" s="53">
        <f t="shared" si="16"/>
        <v>3.4297797530600098</v>
      </c>
      <c r="N124" s="54"/>
    </row>
    <row r="125" spans="1:14" ht="13.5" thickBot="1">
      <c r="A125" s="50">
        <v>120</v>
      </c>
      <c r="B125" s="17">
        <v>0</v>
      </c>
      <c r="C125" s="58">
        <f t="shared" si="19"/>
        <v>3644135.4548004717</v>
      </c>
      <c r="D125" s="74">
        <f t="shared" si="12"/>
        <v>2.8743354327279329</v>
      </c>
      <c r="E125" s="70">
        <f t="shared" si="18"/>
        <v>3525921.2263038429</v>
      </c>
      <c r="F125" s="19">
        <f t="shared" si="17"/>
        <v>118214.22849662881</v>
      </c>
      <c r="G125" s="32">
        <f t="shared" si="15"/>
        <v>6.7442142284966291</v>
      </c>
      <c r="H125" s="45">
        <v>266.45999999999998</v>
      </c>
      <c r="I125" s="11"/>
      <c r="L125" s="55">
        <f t="shared" si="13"/>
        <v>2.8743354327279329</v>
      </c>
      <c r="M125" s="55">
        <f t="shared" si="16"/>
        <v>2.8743354327279329</v>
      </c>
      <c r="N125" s="56"/>
    </row>
    <row r="126" spans="1:14">
      <c r="A126" s="46"/>
    </row>
  </sheetData>
  <mergeCells count="2">
    <mergeCell ref="A3:H3"/>
    <mergeCell ref="A4:H4"/>
  </mergeCells>
  <printOptions horizontalCentered="1"/>
  <pageMargins left="0.47244094488188981" right="0.39370078740157483" top="1.1000000000000001" bottom="0.98425196850393704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č.14&amp;"Arial,Obyčejné"    </oddHeader>
    <oddFooter>&amp;CStránka &amp;P z &amp;N&amp;RMV projekt spol. s r.o.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Transformace výpočty</vt:lpstr>
      <vt:lpstr>PČ13_GRAF_Transformace</vt:lpstr>
      <vt:lpstr>'Transformace výpočty'!Názvy_tisku</vt:lpstr>
      <vt:lpstr>'Transformace výpočty'!Oblast_tisku</vt:lpstr>
    </vt:vector>
  </TitlesOfParts>
  <Company>MV projekt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Valečka</dc:creator>
  <cp:lastModifiedBy>Martin Valečka</cp:lastModifiedBy>
  <cp:lastPrinted>2013-09-16T14:55:40Z</cp:lastPrinted>
  <dcterms:created xsi:type="dcterms:W3CDTF">2013-04-04T08:53:26Z</dcterms:created>
  <dcterms:modified xsi:type="dcterms:W3CDTF">2013-09-16T16:00:51Z</dcterms:modified>
</cp:coreProperties>
</file>